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biceva\Desktop\FINANČNÍ Odbor\Investiční akce města\Rok 2021\"/>
    </mc:Choice>
  </mc:AlternateContent>
  <xr:revisionPtr revIDLastSave="0" documentId="8_{820AFA3D-8765-41F9-A69F-0FD94A8F9C2D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I60" i="1" l="1"/>
  <c r="G60" i="1"/>
  <c r="F60" i="1"/>
  <c r="I71" i="1"/>
  <c r="I78" i="1"/>
  <c r="G130" i="1"/>
  <c r="I127" i="1"/>
  <c r="I130" i="1" s="1"/>
  <c r="I111" i="1"/>
  <c r="I82" i="1"/>
  <c r="I84" i="1" s="1"/>
  <c r="I47" i="1"/>
  <c r="I97" i="1"/>
  <c r="I19" i="1"/>
  <c r="I41" i="1"/>
  <c r="I45" i="1" s="1"/>
  <c r="G121" i="1" l="1"/>
  <c r="I121" i="1"/>
  <c r="I123" i="1"/>
  <c r="I106" i="1"/>
  <c r="I89" i="1"/>
  <c r="I99" i="1" s="1"/>
  <c r="I53" i="1"/>
  <c r="I32" i="1"/>
  <c r="I56" i="1" s="1"/>
  <c r="I16" i="1"/>
  <c r="I113" i="1" l="1"/>
  <c r="G113" i="1"/>
  <c r="G99" i="1"/>
  <c r="G71" i="1"/>
  <c r="G78" i="1"/>
  <c r="F99" i="1"/>
  <c r="F121" i="1"/>
  <c r="I66" i="1"/>
  <c r="G66" i="1"/>
  <c r="G56" i="1"/>
  <c r="F56" i="1" l="1"/>
  <c r="F71" i="1"/>
  <c r="F113" i="1"/>
  <c r="F78" i="1"/>
  <c r="F66" i="1"/>
</calcChain>
</file>

<file path=xl/sharedStrings.xml><?xml version="1.0" encoding="utf-8"?>
<sst xmlns="http://schemas.openxmlformats.org/spreadsheetml/2006/main" count="218" uniqueCount="193">
  <si>
    <t>Rezerva na další investice:</t>
  </si>
  <si>
    <t>Chodníky, komunikace:</t>
  </si>
  <si>
    <t>Chodník 3.května</t>
  </si>
  <si>
    <t>Parkování a chodníky Štěpská a A.Háby</t>
  </si>
  <si>
    <t>Rekonstrukce ulice Polní</t>
  </si>
  <si>
    <t>PD cyklostezka, BESIP…</t>
  </si>
  <si>
    <t>PD Zábradlí Štěpská u Bratřejůvky</t>
  </si>
  <si>
    <t>Ostatní provozní a investiční výdaje</t>
  </si>
  <si>
    <t>Vodovod , kanalizace:</t>
  </si>
  <si>
    <t>PD vodovod Chrastěšov</t>
  </si>
  <si>
    <t>Ostatní výdaje</t>
  </si>
  <si>
    <t>Mateřská škola:</t>
  </si>
  <si>
    <t>Přístavba MŠ - zvýšení kapacity</t>
  </si>
  <si>
    <t>* v rozpočtu na par. 31</t>
  </si>
  <si>
    <t>Základní škola:</t>
  </si>
  <si>
    <t>Sportoviště, dětská hřiště:</t>
  </si>
  <si>
    <t xml:space="preserve">Pumptruck hřiště </t>
  </si>
  <si>
    <t>* v rozpočtu na par. 34</t>
  </si>
  <si>
    <t>Byty, nebytové prostory:</t>
  </si>
  <si>
    <t>Bytové domy</t>
  </si>
  <si>
    <t>Nebytové prostory</t>
  </si>
  <si>
    <t>Provozní výdaje, zálohy na energie …</t>
  </si>
  <si>
    <t>* v rozpočtu na par. 36</t>
  </si>
  <si>
    <t>Komunální služby:</t>
  </si>
  <si>
    <t>JSDH:</t>
  </si>
  <si>
    <t>* v rozpočtu na par. 55</t>
  </si>
  <si>
    <t>Správa:</t>
  </si>
  <si>
    <t>* v rozpočtu na par. 61</t>
  </si>
  <si>
    <t>* v rozpočtu par. 21x</t>
  </si>
  <si>
    <t>* v rozpočtu par. 23x</t>
  </si>
  <si>
    <t>Zídka pod zámkem Štěpská</t>
  </si>
  <si>
    <r>
      <t xml:space="preserve">Vybraný dodavatel - Václav Tománek - cena </t>
    </r>
    <r>
      <rPr>
        <b/>
        <sz val="11"/>
        <color theme="1"/>
        <rFont val="Calibri"/>
        <family val="2"/>
        <charset val="238"/>
        <scheme val="minor"/>
      </rPr>
      <t>919 565 Kč</t>
    </r>
  </si>
  <si>
    <r>
      <rPr>
        <b/>
        <sz val="11"/>
        <color theme="1"/>
        <rFont val="Calibri"/>
        <family val="2"/>
        <charset val="238"/>
        <scheme val="minor"/>
      </rPr>
      <t xml:space="preserve">Oprava střechy DPS Pardubská </t>
    </r>
    <r>
      <rPr>
        <sz val="11"/>
        <color theme="1"/>
        <rFont val="Calibri"/>
        <family val="2"/>
        <charset val="238"/>
        <scheme val="minor"/>
      </rPr>
      <t>- výběr dodavatele - H</t>
    </r>
    <r>
      <rPr>
        <sz val="11"/>
        <color theme="1"/>
        <rFont val="Calibri"/>
        <family val="2"/>
        <charset val="238"/>
      </rPr>
      <t xml:space="preserve">&amp;delta, s.r.o. - </t>
    </r>
    <r>
      <rPr>
        <b/>
        <sz val="11"/>
        <color theme="1"/>
        <rFont val="Calibri"/>
        <family val="2"/>
        <charset val="238"/>
      </rPr>
      <t xml:space="preserve">300 080 Kč </t>
    </r>
  </si>
  <si>
    <r>
      <t>Vybraný  technický dozor - KSVSI s.r.o. -</t>
    </r>
    <r>
      <rPr>
        <b/>
        <sz val="11"/>
        <color theme="1"/>
        <rFont val="Calibri"/>
        <family val="2"/>
        <charset val="238"/>
        <scheme val="minor"/>
      </rPr>
      <t xml:space="preserve"> 44 770 Kč</t>
    </r>
  </si>
  <si>
    <t>Rekonstrukce větrání - vzduchotechnika kuchyně</t>
  </si>
  <si>
    <t>Vyhlášené výběrové řízení, uveřejnění zakázky (545 Kč)</t>
  </si>
  <si>
    <r>
      <t>DPS Pardubská - Výměna dveří a oken - S</t>
    </r>
    <r>
      <rPr>
        <sz val="11"/>
        <color theme="1"/>
        <rFont val="Calibri"/>
        <family val="2"/>
        <charset val="238"/>
        <scheme val="minor"/>
      </rPr>
      <t>vět oken s.r.o. -</t>
    </r>
    <r>
      <rPr>
        <b/>
        <sz val="11"/>
        <color theme="1"/>
        <rFont val="Calibri"/>
        <family val="2"/>
        <charset val="238"/>
        <scheme val="minor"/>
      </rPr>
      <t xml:space="preserve"> cena 109 563 Kč</t>
    </r>
  </si>
  <si>
    <r>
      <t xml:space="preserve">DPS, BD Tyršova, veřejné WC - výměna oken a dveří - </t>
    </r>
    <r>
      <rPr>
        <sz val="11"/>
        <color theme="1"/>
        <rFont val="Calibri"/>
        <family val="2"/>
        <charset val="238"/>
        <scheme val="minor"/>
      </rPr>
      <t>Svět oken s.r.o. - c</t>
    </r>
    <r>
      <rPr>
        <b/>
        <sz val="11"/>
        <color theme="1"/>
        <rFont val="Calibri"/>
        <family val="2"/>
        <charset val="238"/>
        <scheme val="minor"/>
      </rPr>
      <t>ena 106 537 Kč</t>
    </r>
  </si>
  <si>
    <r>
      <t xml:space="preserve">Úprava PD 2x - Ing. Škrabal - </t>
    </r>
    <r>
      <rPr>
        <b/>
        <sz val="11"/>
        <color theme="1"/>
        <rFont val="Calibri"/>
        <family val="2"/>
        <charset val="238"/>
        <scheme val="minor"/>
      </rPr>
      <t>49 973 Kč</t>
    </r>
    <r>
      <rPr>
        <sz val="11"/>
        <color theme="1"/>
        <rFont val="Calibri"/>
        <family val="2"/>
        <charset val="238"/>
        <scheme val="minor"/>
      </rPr>
      <t xml:space="preserve"> +</t>
    </r>
    <r>
      <rPr>
        <b/>
        <sz val="11"/>
        <color theme="1"/>
        <rFont val="Calibri"/>
        <family val="2"/>
        <charset val="238"/>
        <scheme val="minor"/>
      </rPr>
      <t xml:space="preserve"> 11 374 Kč</t>
    </r>
  </si>
  <si>
    <r>
      <t xml:space="preserve">Uveřejnění zakázky - OTIDEA CZ - cena </t>
    </r>
    <r>
      <rPr>
        <b/>
        <sz val="11"/>
        <color theme="1"/>
        <rFont val="Calibri"/>
        <family val="2"/>
        <charset val="238"/>
        <scheme val="minor"/>
      </rPr>
      <t>1 755 Kč</t>
    </r>
  </si>
  <si>
    <r>
      <t xml:space="preserve">Znalecký posudek - Ladislav Proházka - </t>
    </r>
    <r>
      <rPr>
        <b/>
        <sz val="11"/>
        <color theme="1"/>
        <rFont val="Calibri"/>
        <family val="2"/>
        <charset val="238"/>
        <scheme val="minor"/>
      </rPr>
      <t>12 100 Kč</t>
    </r>
  </si>
  <si>
    <r>
      <t>Vybraný technický dozor - Ing. Zdeněk Navrátil - cena</t>
    </r>
    <r>
      <rPr>
        <b/>
        <sz val="11"/>
        <color theme="1"/>
        <rFont val="Calibri"/>
        <family val="2"/>
        <charset val="238"/>
        <scheme val="minor"/>
      </rPr>
      <t xml:space="preserve"> 35 250,- Kč</t>
    </r>
  </si>
  <si>
    <r>
      <t xml:space="preserve">Vyhlášeno výběrové řízení, uveřejnění zakázky - OTIDEA CZ - </t>
    </r>
    <r>
      <rPr>
        <b/>
        <sz val="11"/>
        <color theme="1"/>
        <rFont val="Calibri"/>
        <family val="2"/>
        <charset val="238"/>
        <scheme val="minor"/>
      </rPr>
      <t>1 755 Kč</t>
    </r>
  </si>
  <si>
    <t>Kontejnerové WC u hřiště za ZŠ</t>
  </si>
  <si>
    <r>
      <t xml:space="preserve">Projektová dokumentace pro usazení kontejneru WC - Ing. Navrátil - </t>
    </r>
    <r>
      <rPr>
        <b/>
        <sz val="11"/>
        <color theme="1"/>
        <rFont val="Calibri"/>
        <family val="2"/>
        <charset val="238"/>
        <scheme val="minor"/>
      </rPr>
      <t>24 400 Kč</t>
    </r>
  </si>
  <si>
    <t>Chodník (komunikace) Tyršova</t>
  </si>
  <si>
    <r>
      <t>Zpracování rozp. a výkazu výměr pro PD usazení kontejneru Ing. Navrátil -</t>
    </r>
    <r>
      <rPr>
        <b/>
        <sz val="11"/>
        <color theme="1"/>
        <rFont val="Calibri"/>
        <family val="2"/>
        <charset val="238"/>
        <scheme val="minor"/>
      </rPr>
      <t xml:space="preserve"> 1 800 Kč</t>
    </r>
  </si>
  <si>
    <t xml:space="preserve">Zůstatek v rozpočtu možno použít na další </t>
  </si>
  <si>
    <t>Předpokládaný další vývoj dopady na rozpočet:</t>
  </si>
  <si>
    <t>V roce 2021 nebude z technických důvodů realizováno</t>
  </si>
  <si>
    <t>Ponechat v rozpočtu beze změn</t>
  </si>
  <si>
    <t>Investice SDH JPO II</t>
  </si>
  <si>
    <t>Nákup přenosné digitální radiostanice Tetrapol - částka 49 680 Kč</t>
  </si>
  <si>
    <t>Ponechat v rozpočtu beze změn.</t>
  </si>
  <si>
    <r>
      <t xml:space="preserve">Zpracování změn PD - Ing. Škrabal - </t>
    </r>
    <r>
      <rPr>
        <b/>
        <sz val="11"/>
        <color theme="1"/>
        <rFont val="Calibri"/>
        <family val="2"/>
        <charset val="238"/>
        <scheme val="minor"/>
      </rPr>
      <t xml:space="preserve">73 810,- Kč </t>
    </r>
  </si>
  <si>
    <t xml:space="preserve">Obnova virtualizačního serveru MěÚ </t>
  </si>
  <si>
    <t>Ing. Eva Kubíčková</t>
  </si>
  <si>
    <r>
      <t xml:space="preserve"> - navýšení ceny dle Dodatku č. 1 (RMV 28.6.) - </t>
    </r>
    <r>
      <rPr>
        <b/>
        <sz val="11"/>
        <color theme="1"/>
        <rFont val="Calibri"/>
        <family val="2"/>
        <charset val="238"/>
        <scheme val="minor"/>
      </rPr>
      <t xml:space="preserve">1 576 983 Kč </t>
    </r>
  </si>
  <si>
    <t>S tím souvisí také vyřazení nepoužitého zůstatku úvěru z rozpočtu (16,8 mil. Kč)</t>
  </si>
  <si>
    <t xml:space="preserve">  - úspora rozpočtu cca 1 300 000 Kč (původně 1,5 mil. Kč)</t>
  </si>
  <si>
    <t>Předpokládaná úspora 1 mil Kč - přesunuto do rezervy</t>
  </si>
  <si>
    <t>Rozpočet:</t>
  </si>
  <si>
    <t>Upravený rozpočet:</t>
  </si>
  <si>
    <r>
      <t xml:space="preserve">dokončení květen 2021 - </t>
    </r>
    <r>
      <rPr>
        <b/>
        <sz val="11"/>
        <color theme="1"/>
        <rFont val="Calibri"/>
        <family val="2"/>
        <charset val="238"/>
        <scheme val="minor"/>
      </rPr>
      <t>1 574 276 Kč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</si>
  <si>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 - financováno z úvěru/dotace 50%/pokuta za pozdní předání díla </t>
  </si>
  <si>
    <t>Aktuální čerpání:</t>
  </si>
  <si>
    <t>Financováno bude pouze zpracování dokumentace</t>
  </si>
  <si>
    <t>Vyhlášení výběrového řízení, úspěšná žádost o dotaci (spolupráce s MAS VAS)</t>
  </si>
  <si>
    <r>
      <t xml:space="preserve">Odborné posouzení stávajícího stavu vozovky - Consultest s.r.o. - </t>
    </r>
    <r>
      <rPr>
        <b/>
        <sz val="11"/>
        <color theme="1"/>
        <rFont val="Calibri"/>
        <family val="2"/>
        <charset val="238"/>
        <scheme val="minor"/>
      </rPr>
      <t>30 699</t>
    </r>
  </si>
  <si>
    <r>
      <t>Vybraný  technický dozor - KSVSI s.r.o. -</t>
    </r>
    <r>
      <rPr>
        <b/>
        <sz val="11"/>
        <color theme="1"/>
        <rFont val="Calibri"/>
        <family val="2"/>
        <charset val="238"/>
        <scheme val="minor"/>
      </rPr>
      <t xml:space="preserve"> 32 670 Kč</t>
    </r>
  </si>
  <si>
    <r>
      <t xml:space="preserve">PD skutečného provedení - Ing. Zdeněk Navrátil - </t>
    </r>
    <r>
      <rPr>
        <b/>
        <sz val="11"/>
        <color theme="1"/>
        <rFont val="Calibri"/>
        <family val="2"/>
        <charset val="238"/>
        <scheme val="minor"/>
      </rPr>
      <t>11 750 Kč</t>
    </r>
  </si>
  <si>
    <r>
      <t xml:space="preserve">Výkon TDI a koordinace BOZP - KSVSI s.r.o - </t>
    </r>
    <r>
      <rPr>
        <b/>
        <sz val="11"/>
        <color theme="1"/>
        <rFont val="Calibri"/>
        <family val="2"/>
        <charset val="238"/>
        <scheme val="minor"/>
      </rPr>
      <t>13 310 Kč</t>
    </r>
  </si>
  <si>
    <t>DOKONČENO</t>
  </si>
  <si>
    <r>
      <t xml:space="preserve">Dopravní značení - Výdoz s.r.o.- </t>
    </r>
    <r>
      <rPr>
        <b/>
        <sz val="11"/>
        <color theme="1"/>
        <rFont val="Calibri"/>
        <family val="2"/>
        <charset val="238"/>
        <scheme val="minor"/>
      </rPr>
      <t>23 426,- Kč</t>
    </r>
  </si>
  <si>
    <r>
      <t xml:space="preserve">Autorský dozor - Ing. Zdeněk Navrátil - </t>
    </r>
    <r>
      <rPr>
        <b/>
        <sz val="11"/>
        <color theme="1"/>
        <rFont val="Calibri"/>
        <family val="2"/>
        <charset val="238"/>
        <scheme val="minor"/>
      </rPr>
      <t>5 625 Kč</t>
    </r>
  </si>
  <si>
    <r>
      <t xml:space="preserve">Uveřejnění formuláře k výběrovému řízení - NESS Cyech s.r.o. - </t>
    </r>
    <r>
      <rPr>
        <b/>
        <sz val="11"/>
        <color theme="1"/>
        <rFont val="Calibri"/>
        <family val="2"/>
        <charset val="238"/>
        <scheme val="minor"/>
      </rPr>
      <t>303 Kč</t>
    </r>
  </si>
  <si>
    <t xml:space="preserve">DOKONČENO </t>
  </si>
  <si>
    <r>
      <t xml:space="preserve">Zaměření skutečného stavu pro kolaudaci - Ing. Alena Ševečková - </t>
    </r>
    <r>
      <rPr>
        <b/>
        <sz val="11"/>
        <color theme="1"/>
        <rFont val="Calibri"/>
        <family val="2"/>
        <charset val="238"/>
        <scheme val="minor"/>
      </rPr>
      <t>9 800,- Kč</t>
    </r>
  </si>
  <si>
    <t>Aktuální přehled souvisejících výdajů:</t>
  </si>
  <si>
    <t>Provádění prací - termín předání 30.07.2021</t>
  </si>
  <si>
    <t>Oplocení u DDM, herní prvky, ostatní</t>
  </si>
  <si>
    <r>
      <rPr>
        <b/>
        <sz val="11"/>
        <color theme="1"/>
        <rFont val="Calibri"/>
        <family val="2"/>
        <charset val="238"/>
        <scheme val="minor"/>
      </rPr>
      <t>Oplocení DDM</t>
    </r>
    <r>
      <rPr>
        <sz val="11"/>
        <color theme="1"/>
        <rFont val="Calibri"/>
        <family val="2"/>
        <charset val="238"/>
        <scheme val="minor"/>
      </rPr>
      <t xml:space="preserve"> - dodavatel - Kuznik-Majer s.r.o. - cena </t>
    </r>
    <r>
      <rPr>
        <b/>
        <sz val="11"/>
        <color theme="1"/>
        <rFont val="Calibri"/>
        <family val="2"/>
        <charset val="238"/>
        <scheme val="minor"/>
      </rPr>
      <t>440 390 Kč</t>
    </r>
  </si>
  <si>
    <t>Výměna odpočtových vodoměrů - Renova s.r.o.  63 000 Kč</t>
  </si>
  <si>
    <t>Provozní výdaje mix</t>
  </si>
  <si>
    <t>Izolace, výměna potrubí - DPS Pardubská - Marek Pavelka - 119 986 Kč</t>
  </si>
  <si>
    <r>
      <rPr>
        <b/>
        <sz val="12"/>
        <color theme="1"/>
        <rFont val="Calibri"/>
        <family val="2"/>
        <charset val="238"/>
        <scheme val="minor"/>
      </rPr>
      <t>Šatny u fotbalového hřiště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- skutečný stav, digitalizace-UPOSS s r.o. -</t>
    </r>
    <r>
      <rPr>
        <b/>
        <sz val="11"/>
        <color theme="1"/>
        <rFont val="Calibri"/>
        <family val="2"/>
        <charset val="238"/>
        <scheme val="minor"/>
      </rPr>
      <t xml:space="preserve"> 36 300 Kč</t>
    </r>
  </si>
  <si>
    <t>(šatny u fotbalového hřiště)</t>
  </si>
  <si>
    <t xml:space="preserve"> - architektonická studie šaten u fotbalového hřiště - UPOSS s.r.o. - 66 550 Kč</t>
  </si>
  <si>
    <r>
      <t xml:space="preserve">Geodetické zaměření stavby - Ing. Ševečková - </t>
    </r>
    <r>
      <rPr>
        <b/>
        <sz val="11"/>
        <color theme="1"/>
        <rFont val="Calibri"/>
        <family val="2"/>
        <charset val="238"/>
        <scheme val="minor"/>
      </rPr>
      <t>6 800 kč</t>
    </r>
  </si>
  <si>
    <r>
      <t xml:space="preserve">PD pro stavební povolení přípojky kanalizace k WC - Ing. Navrátil - </t>
    </r>
    <r>
      <rPr>
        <b/>
        <sz val="11"/>
        <color theme="1"/>
        <rFont val="Calibri"/>
        <family val="2"/>
        <charset val="238"/>
        <scheme val="minor"/>
      </rPr>
      <t>7 800 Kč</t>
    </r>
  </si>
  <si>
    <t>Výše zůstatku na konci roku, která je maximálně možná zapojit do rozpočtu na další období: 36 000 000 Kč</t>
  </si>
  <si>
    <t>investice v ZŠ - ponechat v rozpočtu beze změn</t>
  </si>
  <si>
    <t xml:space="preserve">Vybraný dodavatel - PORR a.s. - cena 1 396 108 Kč </t>
  </si>
  <si>
    <r>
      <t xml:space="preserve">Uveřejnění formulářů - NESS Czech s.r.o.  - </t>
    </r>
    <r>
      <rPr>
        <b/>
        <sz val="11"/>
        <color theme="1"/>
        <rFont val="Calibri"/>
        <family val="2"/>
        <charset val="238"/>
        <scheme val="minor"/>
      </rPr>
      <t>303 Kč</t>
    </r>
  </si>
  <si>
    <t>Aktuální čerpání na akci celkem:</t>
  </si>
  <si>
    <t>Předáno ke správě TSMV</t>
  </si>
  <si>
    <t>DOKONČENO, Předáno do správy TSMV</t>
  </si>
  <si>
    <t>Oprava- provozní výdaj</t>
  </si>
  <si>
    <t>Jedná se o větší opravy a investice do bytových a nebytových prostor</t>
  </si>
  <si>
    <t>ve vlastnictví města (menší opravy jsou zahrnuty v provozních výdajích)</t>
  </si>
  <si>
    <r>
      <t xml:space="preserve">Spolufinancování projektu MAS - nádoby na separaci odpadu - čátka </t>
    </r>
    <r>
      <rPr>
        <b/>
        <sz val="11"/>
        <color theme="1"/>
        <rFont val="Calibri"/>
        <family val="2"/>
        <charset val="238"/>
        <scheme val="minor"/>
      </rPr>
      <t>41 564 Kč</t>
    </r>
  </si>
  <si>
    <t>Rozpočet stavebních prací - oprava zídky - II.etapa - Ing. Zdeněk Navrátil</t>
  </si>
  <si>
    <t>Oprava kamenné zídky ul. Štěpská - II. Etapa</t>
  </si>
  <si>
    <t>Uveřejnění formuláře - NESS CZECH s.r.o.</t>
  </si>
  <si>
    <t xml:space="preserve">Uvedřejnění veřejné zakázky  na profilu zadavatele - OTIDEA CZ </t>
  </si>
  <si>
    <t>Uvedřejnění veřejné zakázky  na profilu zadavatele - OTIDEA CZ - opětové zveřejnění</t>
  </si>
  <si>
    <t>Uveřejnění formuláře - NESS CZECH s.r.o. - opětovné zveřejnění</t>
  </si>
  <si>
    <t xml:space="preserve"> Registrace akce v rámci dotace u Mimisterstva pro místní rozvoj</t>
  </si>
  <si>
    <t>Bude probíhat na jaře 2022 - rozpočet 2022</t>
  </si>
  <si>
    <t>Podepsána smlouva o dílo - dodavatel TM STAV, spol. s r.o. - 1.454.410 Kč bez DPH</t>
  </si>
  <si>
    <t xml:space="preserve"> - stavební práce v roce 2022 - rozpočet 2022  - částka 2.000.000 Kč</t>
  </si>
  <si>
    <t>Rozdělení PD "Cyklostezka Vizovice" - Traffic Design s.r.o. ((fa z 2.11.2021)</t>
  </si>
  <si>
    <t xml:space="preserve"> - výběr dodavatele v opakovaném stavebním řízení (RMV 14.09.2021)</t>
  </si>
  <si>
    <t>Technický dozor - vysoutěženo - Ing. Zdeněk Navrátil - 34.800 Kč</t>
  </si>
  <si>
    <t>Aktuální a předpokládané budoucí čerpání rozpočtu:</t>
  </si>
  <si>
    <r>
      <t xml:space="preserve">Vybraný dodavatel pr. dokumetnace -AQUION s.r.o. - cena </t>
    </r>
    <r>
      <rPr>
        <b/>
        <sz val="11"/>
        <color theme="1"/>
        <rFont val="Calibri"/>
        <family val="2"/>
        <charset val="238"/>
        <scheme val="minor"/>
      </rPr>
      <t xml:space="preserve">965 580 Kč </t>
    </r>
  </si>
  <si>
    <t>Měření kapacity vodovodního řádu - Moravská vodárenská a.s.</t>
  </si>
  <si>
    <t>DOKONČENO - Předáno k hospodaření ZŠ</t>
  </si>
  <si>
    <r>
      <t xml:space="preserve">Vybraný dodavatel -INSTOP spol. s.r.o.  + dodatek č. 1 - </t>
    </r>
    <r>
      <rPr>
        <b/>
        <sz val="11"/>
        <color theme="1"/>
        <rFont val="Calibri"/>
        <family val="2"/>
        <charset val="238"/>
        <scheme val="minor"/>
      </rPr>
      <t>1 679 843 Kč</t>
    </r>
  </si>
  <si>
    <t xml:space="preserve"> - dotace ve výši 1 152 314 Kč - rozpočet 2022</t>
  </si>
  <si>
    <t>Koupaliště</t>
  </si>
  <si>
    <r>
      <t>Znalecký posudek stav.techn. stavu a způsobilosti - STAVEXIS, s.r.o.- 4</t>
    </r>
    <r>
      <rPr>
        <b/>
        <sz val="11"/>
        <color theme="1"/>
        <rFont val="Calibri"/>
        <family val="2"/>
        <charset val="238"/>
        <scheme val="minor"/>
      </rPr>
      <t>8.400 Kč</t>
    </r>
  </si>
  <si>
    <t>Chodník Slušovská</t>
  </si>
  <si>
    <t>Úprava strávající PD - Ing. Škrabal (8-2021) - 9 680 kč</t>
  </si>
  <si>
    <t>Dům kultury:</t>
  </si>
  <si>
    <t>Technické zhodnocení kuchyňky v DK</t>
  </si>
  <si>
    <t>Zlepšení akustických vlastností učebny DK</t>
  </si>
  <si>
    <t>Technické zhodnocení přístřešku (zastávky - posezení) u hospody Chrastěšov</t>
  </si>
  <si>
    <t xml:space="preserve"> - zpracování rozpočtu a výkazu výměr - Ing. Zdeněk Navrátil - 5 950 Kč</t>
  </si>
  <si>
    <t xml:space="preserve"> - výběr dodavatele - David Kneifel 'RMV 11.10.2021) - </t>
  </si>
  <si>
    <t>Pravděpodobně bude nutné navýšení rozpočtu na rok 2021</t>
  </si>
  <si>
    <t>Kuchyňka v 1. patře u matriky a FO</t>
  </si>
  <si>
    <t>Investice - správa - IT</t>
  </si>
  <si>
    <t>Obnova virtualizačního serveru - dodavatel AUTOCONT a.s. - 567 974 Kč</t>
  </si>
  <si>
    <t>Prodloužení licence Kaspersky Security o 2 roky</t>
  </si>
  <si>
    <t>rozpočet pro DK na investice celkem:</t>
  </si>
  <si>
    <t xml:space="preserve">Chodník Lázeňská </t>
  </si>
  <si>
    <t>Situační studie - Ing. Jiří Škrabal - objednávka - prozatím nefakturováno</t>
  </si>
  <si>
    <t>Bezpečnost silničního</t>
  </si>
  <si>
    <t>provozu:</t>
  </si>
  <si>
    <t>Informační panel měření rychlosti</t>
  </si>
  <si>
    <t>Informační panel měření rychlosti - dodavatel EMPESORT s.r.o.</t>
  </si>
  <si>
    <t>Územní plánování a rozvoj:</t>
  </si>
  <si>
    <t>Změna územního plánu, terminál VHD</t>
  </si>
  <si>
    <t>Zbývá doplatit dle smlouvy - 179 080 Kč - rozpočet 2022</t>
  </si>
  <si>
    <t>Nádoby na odpady</t>
  </si>
  <si>
    <t>Nákup nemovitostí, pozemků</t>
  </si>
  <si>
    <t>bude jen oprava</t>
  </si>
  <si>
    <t>Zpracování projektové dokumentace - UPOSS s.r.o. - obj. 5/2021 - 211 750 Kč vč. DPH</t>
  </si>
  <si>
    <r>
      <t xml:space="preserve">Prověřovací studie MŠ Vizovice - UPOSS spol. s r.o. - </t>
    </r>
    <r>
      <rPr>
        <b/>
        <sz val="11"/>
        <color theme="1"/>
        <rFont val="Calibri"/>
        <family val="2"/>
        <charset val="238"/>
        <scheme val="minor"/>
      </rPr>
      <t>87 120 Kč</t>
    </r>
    <r>
      <rPr>
        <sz val="11"/>
        <color theme="1"/>
        <rFont val="Calibri"/>
        <family val="2"/>
        <charset val="238"/>
        <scheme val="minor"/>
      </rPr>
      <t xml:space="preserve"> (obj. č. 75/2021)</t>
    </r>
  </si>
  <si>
    <r>
      <t xml:space="preserve">Zpracování projektové dokumentace - UPOSS s.r.o. - smlouva o dílo - celkem </t>
    </r>
    <r>
      <rPr>
        <b/>
        <sz val="11"/>
        <color theme="1"/>
        <rFont val="Calibri"/>
        <family val="2"/>
        <charset val="238"/>
        <scheme val="minor"/>
      </rPr>
      <t>870.813 Kč vč.DPH</t>
    </r>
  </si>
  <si>
    <t xml:space="preserve"> - úhrada dokumentace v roce 2022 - rozpočet 2022</t>
  </si>
  <si>
    <t>Lesní hospodářství:</t>
  </si>
  <si>
    <t>Zpracování lesních hospodářských osnov</t>
  </si>
  <si>
    <t>Územní plán - změna- Atelier URBI - 91 234,- Kč - faktura 210798 -dodat. č. 2 ke sml.</t>
  </si>
  <si>
    <t>Předání k 31.12.2021 - fakturace tedy pravděpodobně 2022-rozpočet 2022</t>
  </si>
  <si>
    <t>Smlouva o dílo - zpracování lesních hosp. osnov do ro, 2031-ING-FOREST s.r.o. - 408 566 Kč vč. DPH</t>
  </si>
  <si>
    <t>Ul. Štěpská - úprava MK a regulace Čamínského potoka</t>
  </si>
  <si>
    <r>
      <t xml:space="preserve">Vyjádření k existenci sítí - České Radiokomunikace a.s. </t>
    </r>
    <r>
      <rPr>
        <b/>
        <sz val="11"/>
        <color theme="1"/>
        <rFont val="Calibri"/>
        <family val="2"/>
        <charset val="238"/>
        <scheme val="minor"/>
      </rPr>
      <t xml:space="preserve"> 198 Kč</t>
    </r>
  </si>
  <si>
    <r>
      <t xml:space="preserve"> Projektová dokumentace - K.V.Z. spol. s r.o. - </t>
    </r>
    <r>
      <rPr>
        <b/>
        <sz val="11"/>
        <color theme="1"/>
        <rFont val="Calibri"/>
        <family val="2"/>
        <charset val="238"/>
        <scheme val="minor"/>
      </rPr>
      <t>17 908,- Kč</t>
    </r>
  </si>
  <si>
    <r>
      <t xml:space="preserve">Regulace Čamínského potoka - projektová dokumentace </t>
    </r>
    <r>
      <rPr>
        <b/>
        <sz val="11"/>
        <color theme="1"/>
        <rFont val="Calibri"/>
        <family val="2"/>
        <charset val="238"/>
        <scheme val="minor"/>
      </rPr>
      <t>118 580 Kč</t>
    </r>
  </si>
  <si>
    <t xml:space="preserve">Zřízení příjezdové cesty k Pumtrucku na ul. 3. května </t>
  </si>
  <si>
    <t>Zábradlí ulice Slunečná-Luční</t>
  </si>
  <si>
    <r>
      <t xml:space="preserve">Zřízení příjezdové cesty k Pumtrucku na ul. 3. května - </t>
    </r>
    <r>
      <rPr>
        <sz val="11"/>
        <color theme="1"/>
        <rFont val="Calibri"/>
        <family val="2"/>
        <charset val="238"/>
        <scheme val="minor"/>
      </rPr>
      <t xml:space="preserve">Martin Urban - </t>
    </r>
    <r>
      <rPr>
        <b/>
        <sz val="11"/>
        <color theme="1"/>
        <rFont val="Calibri"/>
        <family val="2"/>
        <charset val="238"/>
        <scheme val="minor"/>
      </rPr>
      <t>74 571 Kč</t>
    </r>
  </si>
  <si>
    <r>
      <t xml:space="preserve">Zhotovení zábradlí ulice SlunečnáxLuční - Libora Ondra v.o.s. - </t>
    </r>
    <r>
      <rPr>
        <b/>
        <sz val="11"/>
        <color theme="1"/>
        <rFont val="Calibri"/>
        <family val="2"/>
        <charset val="238"/>
        <scheme val="minor"/>
      </rPr>
      <t>59 956 Kč</t>
    </r>
  </si>
  <si>
    <t>Přehled stavu investičních akcí v rozpočtu na rok 2021 - 31.12.2021</t>
  </si>
  <si>
    <t>Úprava stávající PD - Ing. Škrabal (6-2021)- 13.794 Kč</t>
  </si>
  <si>
    <r>
      <t xml:space="preserve">Požárněbezpečnostní řešení - Skamba s.r.o. - </t>
    </r>
    <r>
      <rPr>
        <b/>
        <sz val="11"/>
        <color theme="1"/>
        <rFont val="Calibri"/>
        <family val="2"/>
        <charset val="238"/>
        <scheme val="minor"/>
      </rPr>
      <t>4.356,00 Kč</t>
    </r>
  </si>
  <si>
    <r>
      <t xml:space="preserve">Zaměření parkovací plochy - Ing. Ševečková - </t>
    </r>
    <r>
      <rPr>
        <b/>
        <sz val="11"/>
        <color theme="1"/>
        <rFont val="Calibri"/>
        <family val="2"/>
        <charset val="238"/>
        <scheme val="minor"/>
      </rPr>
      <t>5 700 Kč (v nákladech, provozní výdaj)</t>
    </r>
  </si>
  <si>
    <r>
      <t xml:space="preserve">Geodetické posouzení - Ing. Hynek Janků, Ph.D - </t>
    </r>
    <r>
      <rPr>
        <b/>
        <sz val="11"/>
        <color theme="1"/>
        <rFont val="Calibri"/>
        <family val="2"/>
        <charset val="238"/>
        <scheme val="minor"/>
      </rPr>
      <t>9 680 Kč</t>
    </r>
  </si>
  <si>
    <t>V r. 2022 ve skutečnosti faktura od TM STAV ve výši 2 156 594 Kč (včetně DPH)</t>
  </si>
  <si>
    <t>Doplatek v lednu 2022 - částka 89 540 Kč</t>
  </si>
  <si>
    <t>Bylo uhrazeno v listopadu 2021</t>
  </si>
  <si>
    <t>DOKONČENO, předáno do správy TSMV</t>
  </si>
  <si>
    <t>z toho faktura č. 211314 za PD ve výši 302 500 Kč uhrazena v 12/2021</t>
  </si>
  <si>
    <t>v 12/2021 zaplaceno 470 593 Kč, Doplatek zpracování v r. 2022 dle smlouvy</t>
  </si>
  <si>
    <t>V r. 2022 bude uhrazeno zlepšení akustických vlastností učebny č. 2 v DK</t>
  </si>
  <si>
    <t>ve výši 65.219 Kč</t>
  </si>
  <si>
    <t xml:space="preserve">uhrazeno v 11/2021 </t>
  </si>
  <si>
    <t>uhrazeno v 11/2021</t>
  </si>
  <si>
    <t xml:space="preserve"> - architektonická studie šaten č. 2 - UPOSS s.r.o. - 35 090 Kč</t>
  </si>
  <si>
    <t>uhrazeno v 12/2021</t>
  </si>
  <si>
    <t>uhrazeno ve 12/2021</t>
  </si>
  <si>
    <t xml:space="preserve"> - autorský a stavební dozor - Ing. Zdeněk Navrátil  13 200 Kč</t>
  </si>
  <si>
    <t>Bude uhrazeno v 1/2022</t>
  </si>
  <si>
    <t xml:space="preserve"> - ing. FOREST zpracování LHO  úhrada I. části 204 283 Kč</t>
  </si>
  <si>
    <t>Uhrazeno 204 283 Kč v 12/2021</t>
  </si>
  <si>
    <t>Nákup garáží (objekt na p.č.501/2 ul. Poštovní dle rozhodnutí zastupitelstva)</t>
  </si>
  <si>
    <t>Bylo uhrazeno v 11/2021</t>
  </si>
  <si>
    <t>Martin Hába - kuchyňská linka vč. spotřebičů   93 612 Kč</t>
  </si>
  <si>
    <r>
      <t xml:space="preserve">Snížení stropu - podhledy - David Kneifel - </t>
    </r>
    <r>
      <rPr>
        <b/>
        <sz val="11"/>
        <rFont val="Calibri"/>
        <family val="2"/>
        <charset val="238"/>
        <scheme val="minor"/>
      </rPr>
      <t>39 620 Kč (bez DPH)</t>
    </r>
  </si>
  <si>
    <r>
      <t>Odvětrání kuchyňky - dodavatel INSTOP spol. s.r.o. -</t>
    </r>
    <r>
      <rPr>
        <b/>
        <sz val="11"/>
        <rFont val="Calibri"/>
        <family val="2"/>
        <charset val="238"/>
        <scheme val="minor"/>
      </rPr>
      <t xml:space="preserve"> 69 720 Kč (bez DPH)</t>
    </r>
  </si>
  <si>
    <r>
      <t xml:space="preserve">V r. 2021 Czech stage tech. s.r.o. učebna č. 1 </t>
    </r>
    <r>
      <rPr>
        <b/>
        <sz val="11"/>
        <rFont val="Calibri"/>
        <family val="2"/>
        <charset val="238"/>
        <scheme val="minor"/>
      </rPr>
      <t xml:space="preserve"> uhr. 26 015,00 + záloha 112 530,00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</si>
</sst>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u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 CE"/>
      <charset val="238"/>
    </font>
    <font>
      <i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color theme="6" tint="-0.249977111117893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0"/>
      <color rgb="FFFF0000"/>
      <name val="Arial CE"/>
      <charset val="238"/>
    </font>
    <font>
      <b/>
      <i/>
      <sz val="10"/>
      <color rgb="FFFF0000"/>
      <name val="Arial CE"/>
      <family val="2"/>
      <charset val="238"/>
    </font>
    <font>
      <b/>
      <i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i/>
      <u/>
      <sz val="11"/>
      <color theme="1"/>
      <name val="Arial"/>
      <family val="2"/>
      <charset val="238"/>
    </font>
    <font>
      <b/>
      <sz val="11"/>
      <color rgb="FFC00000"/>
      <name val="Calibri"/>
      <family val="2"/>
      <charset val="238"/>
      <scheme val="minor"/>
    </font>
    <font>
      <b/>
      <sz val="12"/>
      <color rgb="FFC00000"/>
      <name val="Calibri"/>
      <family val="2"/>
      <charset val="238"/>
      <scheme val="minor"/>
    </font>
    <font>
      <b/>
      <sz val="12"/>
      <color rgb="FFC0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1"/>
      <color rgb="FFC00000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b/>
      <i/>
      <sz val="11"/>
      <color rgb="FFFF0000"/>
      <name val="Arial CE"/>
      <charset val="238"/>
    </font>
    <font>
      <b/>
      <i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6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sz val="12"/>
      <color rgb="FFC0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7" fillId="0" borderId="0" xfId="0" applyFont="1" applyFill="1" applyBorder="1"/>
    <xf numFmtId="0" fontId="8" fillId="0" borderId="0" xfId="0" applyFont="1"/>
    <xf numFmtId="164" fontId="9" fillId="2" borderId="0" xfId="0" applyNumberFormat="1" applyFont="1" applyFill="1"/>
    <xf numFmtId="0" fontId="10" fillId="0" borderId="0" xfId="0" applyFont="1" applyFill="1" applyBorder="1"/>
    <xf numFmtId="0" fontId="8" fillId="3" borderId="0" xfId="0" applyFont="1" applyFill="1"/>
    <xf numFmtId="164" fontId="9" fillId="3" borderId="0" xfId="0" applyNumberFormat="1" applyFont="1" applyFill="1"/>
    <xf numFmtId="0" fontId="10" fillId="3" borderId="0" xfId="0" applyFont="1" applyFill="1" applyBorder="1"/>
    <xf numFmtId="0" fontId="13" fillId="0" borderId="0" xfId="0" applyFont="1" applyFill="1" applyBorder="1"/>
    <xf numFmtId="3" fontId="0" fillId="0" borderId="0" xfId="0" applyNumberFormat="1"/>
    <xf numFmtId="0" fontId="14" fillId="0" borderId="0" xfId="0" applyFont="1" applyFill="1" applyBorder="1"/>
    <xf numFmtId="3" fontId="15" fillId="0" borderId="0" xfId="0" applyNumberFormat="1" applyFont="1"/>
    <xf numFmtId="0" fontId="14" fillId="0" borderId="0" xfId="0" applyFont="1"/>
    <xf numFmtId="0" fontId="13" fillId="0" borderId="0" xfId="0" applyFont="1"/>
    <xf numFmtId="0" fontId="13" fillId="0" borderId="0" xfId="0" applyFont="1" applyBorder="1"/>
    <xf numFmtId="0" fontId="14" fillId="0" borderId="0" xfId="0" applyFont="1" applyBorder="1"/>
    <xf numFmtId="3" fontId="16" fillId="0" borderId="0" xfId="0" applyNumberFormat="1" applyFont="1"/>
    <xf numFmtId="0" fontId="0" fillId="0" borderId="0" xfId="0" applyBorder="1"/>
    <xf numFmtId="0" fontId="4" fillId="3" borderId="0" xfId="0" applyFont="1" applyFill="1" applyBorder="1"/>
    <xf numFmtId="0" fontId="5" fillId="3" borderId="0" xfId="0" applyFont="1" applyFill="1" applyBorder="1"/>
    <xf numFmtId="164" fontId="6" fillId="3" borderId="0" xfId="0" applyNumberFormat="1" applyFont="1" applyFill="1" applyBorder="1"/>
    <xf numFmtId="0" fontId="13" fillId="4" borderId="0" xfId="0" applyFont="1" applyFill="1" applyBorder="1"/>
    <xf numFmtId="0" fontId="14" fillId="4" borderId="0" xfId="0" applyFont="1" applyFill="1" applyBorder="1"/>
    <xf numFmtId="0" fontId="0" fillId="4" borderId="0" xfId="0" applyFill="1"/>
    <xf numFmtId="0" fontId="13" fillId="3" borderId="0" xfId="0" applyFont="1" applyFill="1" applyBorder="1"/>
    <xf numFmtId="3" fontId="0" fillId="3" borderId="0" xfId="0" applyNumberFormat="1" applyFill="1"/>
    <xf numFmtId="0" fontId="0" fillId="3" borderId="0" xfId="0" applyFill="1"/>
    <xf numFmtId="0" fontId="14" fillId="3" borderId="0" xfId="0" applyFont="1" applyFill="1" applyBorder="1"/>
    <xf numFmtId="0" fontId="21" fillId="0" borderId="0" xfId="0" applyFont="1" applyFill="1" applyBorder="1"/>
    <xf numFmtId="14" fontId="22" fillId="0" borderId="0" xfId="0" applyNumberFormat="1" applyFont="1" applyFill="1" applyBorder="1" applyAlignment="1">
      <alignment horizontal="left"/>
    </xf>
    <xf numFmtId="0" fontId="22" fillId="0" borderId="0" xfId="0" applyFont="1" applyFill="1" applyBorder="1"/>
    <xf numFmtId="0" fontId="23" fillId="0" borderId="0" xfId="0" applyFont="1"/>
    <xf numFmtId="0" fontId="23" fillId="0" borderId="0" xfId="0" applyFont="1" applyBorder="1"/>
    <xf numFmtId="0" fontId="24" fillId="0" borderId="0" xfId="0" applyFont="1" applyBorder="1"/>
    <xf numFmtId="14" fontId="24" fillId="0" borderId="0" xfId="0" applyNumberFormat="1" applyFont="1" applyBorder="1"/>
    <xf numFmtId="0" fontId="24" fillId="0" borderId="0" xfId="0" applyFont="1"/>
    <xf numFmtId="3" fontId="16" fillId="4" borderId="0" xfId="0" applyNumberFormat="1" applyFont="1" applyFill="1"/>
    <xf numFmtId="0" fontId="1" fillId="4" borderId="0" xfId="0" applyFont="1" applyFill="1"/>
    <xf numFmtId="0" fontId="0" fillId="4" borderId="0" xfId="0" applyFont="1" applyFill="1"/>
    <xf numFmtId="3" fontId="1" fillId="4" borderId="0" xfId="0" applyNumberFormat="1" applyFont="1" applyFill="1"/>
    <xf numFmtId="0" fontId="0" fillId="6" borderId="0" xfId="0" applyFill="1"/>
    <xf numFmtId="3" fontId="1" fillId="0" borderId="0" xfId="0" applyNumberFormat="1" applyFont="1"/>
    <xf numFmtId="0" fontId="13" fillId="4" borderId="0" xfId="0" applyFont="1" applyFill="1"/>
    <xf numFmtId="0" fontId="0" fillId="2" borderId="0" xfId="0" applyFill="1"/>
    <xf numFmtId="3" fontId="15" fillId="4" borderId="0" xfId="0" applyNumberFormat="1" applyFont="1" applyFill="1"/>
    <xf numFmtId="0" fontId="15" fillId="4" borderId="0" xfId="0" applyFont="1" applyFill="1" applyBorder="1"/>
    <xf numFmtId="0" fontId="1" fillId="4" borderId="0" xfId="0" applyFont="1" applyFill="1" applyBorder="1"/>
    <xf numFmtId="0" fontId="29" fillId="0" borderId="0" xfId="0" applyFont="1" applyFill="1" applyBorder="1"/>
    <xf numFmtId="3" fontId="1" fillId="3" borderId="0" xfId="0" applyNumberFormat="1" applyFont="1" applyFill="1"/>
    <xf numFmtId="0" fontId="25" fillId="4" borderId="0" xfId="0" applyFont="1" applyFill="1" applyBorder="1"/>
    <xf numFmtId="0" fontId="26" fillId="4" borderId="0" xfId="0" applyFont="1" applyFill="1" applyBorder="1"/>
    <xf numFmtId="0" fontId="1" fillId="2" borderId="0" xfId="0" applyFont="1" applyFill="1"/>
    <xf numFmtId="0" fontId="1" fillId="6" borderId="0" xfId="0" applyFont="1" applyFill="1"/>
    <xf numFmtId="0" fontId="15" fillId="4" borderId="0" xfId="0" applyFont="1" applyFill="1"/>
    <xf numFmtId="0" fontId="0" fillId="2" borderId="0" xfId="0" applyFont="1" applyFill="1"/>
    <xf numFmtId="3" fontId="13" fillId="3" borderId="0" xfId="0" applyNumberFormat="1" applyFont="1" applyFill="1"/>
    <xf numFmtId="0" fontId="9" fillId="0" borderId="0" xfId="0" applyFont="1" applyFill="1" applyBorder="1" applyAlignment="1">
      <alignment horizontal="left"/>
    </xf>
    <xf numFmtId="14" fontId="0" fillId="0" borderId="0" xfId="0" applyNumberFormat="1"/>
    <xf numFmtId="3" fontId="0" fillId="4" borderId="0" xfId="0" applyNumberFormat="1" applyFill="1"/>
    <xf numFmtId="0" fontId="0" fillId="6" borderId="0" xfId="0" applyFont="1" applyFill="1"/>
    <xf numFmtId="3" fontId="32" fillId="0" borderId="0" xfId="0" applyNumberFormat="1" applyFont="1"/>
    <xf numFmtId="3" fontId="16" fillId="3" borderId="0" xfId="0" applyNumberFormat="1" applyFont="1" applyFill="1"/>
    <xf numFmtId="3" fontId="0" fillId="4" borderId="0" xfId="0" applyNumberFormat="1" applyFont="1" applyFill="1"/>
    <xf numFmtId="3" fontId="33" fillId="0" borderId="0" xfId="0" applyNumberFormat="1" applyFont="1"/>
    <xf numFmtId="0" fontId="13" fillId="3" borderId="1" xfId="0" applyFont="1" applyFill="1" applyBorder="1"/>
    <xf numFmtId="3" fontId="0" fillId="3" borderId="1" xfId="0" applyNumberFormat="1" applyFill="1" applyBorder="1"/>
    <xf numFmtId="0" fontId="0" fillId="4" borderId="1" xfId="0" applyFill="1" applyBorder="1"/>
    <xf numFmtId="3" fontId="0" fillId="4" borderId="1" xfId="0" applyNumberFormat="1" applyFill="1" applyBorder="1"/>
    <xf numFmtId="0" fontId="0" fillId="0" borderId="1" xfId="0" applyBorder="1"/>
    <xf numFmtId="0" fontId="0" fillId="3" borderId="1" xfId="0" applyFill="1" applyBorder="1"/>
    <xf numFmtId="0" fontId="0" fillId="6" borderId="1" xfId="0" applyFill="1" applyBorder="1"/>
    <xf numFmtId="0" fontId="13" fillId="0" borderId="1" xfId="0" applyFont="1" applyFill="1" applyBorder="1"/>
    <xf numFmtId="3" fontId="0" fillId="0" borderId="1" xfId="0" applyNumberFormat="1" applyBorder="1"/>
    <xf numFmtId="0" fontId="13" fillId="4" borderId="3" xfId="0" applyFont="1" applyFill="1" applyBorder="1"/>
    <xf numFmtId="3" fontId="1" fillId="4" borderId="3" xfId="0" applyNumberFormat="1" applyFont="1" applyFill="1" applyBorder="1"/>
    <xf numFmtId="3" fontId="0" fillId="4" borderId="3" xfId="0" applyNumberFormat="1" applyFill="1" applyBorder="1"/>
    <xf numFmtId="0" fontId="0" fillId="4" borderId="3" xfId="0" applyFill="1" applyBorder="1"/>
    <xf numFmtId="0" fontId="0" fillId="6" borderId="3" xfId="0" applyFill="1" applyBorder="1"/>
    <xf numFmtId="0" fontId="14" fillId="3" borderId="1" xfId="0" applyFont="1" applyFill="1" applyBorder="1"/>
    <xf numFmtId="0" fontId="13" fillId="4" borderId="2" xfId="0" applyFont="1" applyFill="1" applyBorder="1"/>
    <xf numFmtId="0" fontId="14" fillId="4" borderId="2" xfId="0" applyFont="1" applyFill="1" applyBorder="1"/>
    <xf numFmtId="3" fontId="1" fillId="4" borderId="2" xfId="0" applyNumberFormat="1" applyFont="1" applyFill="1" applyBorder="1"/>
    <xf numFmtId="3" fontId="1" fillId="3" borderId="1" xfId="0" applyNumberFormat="1" applyFont="1" applyFill="1" applyBorder="1"/>
    <xf numFmtId="3" fontId="1" fillId="0" borderId="1" xfId="0" applyNumberFormat="1" applyFont="1" applyBorder="1"/>
    <xf numFmtId="3" fontId="0" fillId="3" borderId="0" xfId="0" applyNumberFormat="1" applyFont="1" applyFill="1"/>
    <xf numFmtId="3" fontId="0" fillId="3" borderId="1" xfId="0" applyNumberFormat="1" applyFont="1" applyFill="1" applyBorder="1"/>
    <xf numFmtId="3" fontId="0" fillId="0" borderId="1" xfId="0" applyNumberFormat="1" applyFont="1" applyBorder="1"/>
    <xf numFmtId="3" fontId="0" fillId="4" borderId="3" xfId="0" applyNumberFormat="1" applyFont="1" applyFill="1" applyBorder="1"/>
    <xf numFmtId="3" fontId="34" fillId="0" borderId="0" xfId="0" applyNumberFormat="1" applyFont="1"/>
    <xf numFmtId="0" fontId="35" fillId="0" borderId="0" xfId="0" applyFont="1"/>
    <xf numFmtId="0" fontId="30" fillId="0" borderId="0" xfId="0" applyFont="1"/>
    <xf numFmtId="3" fontId="27" fillId="3" borderId="0" xfId="0" applyNumberFormat="1" applyFont="1" applyFill="1"/>
    <xf numFmtId="0" fontId="13" fillId="0" borderId="1" xfId="0" applyFont="1" applyBorder="1"/>
    <xf numFmtId="0" fontId="14" fillId="0" borderId="1" xfId="0" applyFont="1" applyBorder="1"/>
    <xf numFmtId="3" fontId="16" fillId="0" borderId="1" xfId="0" applyNumberFormat="1" applyFont="1" applyBorder="1"/>
    <xf numFmtId="0" fontId="23" fillId="0" borderId="4" xfId="0" applyFont="1" applyBorder="1"/>
    <xf numFmtId="0" fontId="14" fillId="0" borderId="4" xfId="0" applyFont="1" applyBorder="1"/>
    <xf numFmtId="3" fontId="0" fillId="0" borderId="4" xfId="0" applyNumberFormat="1" applyBorder="1"/>
    <xf numFmtId="0" fontId="0" fillId="0" borderId="4" xfId="0" applyBorder="1"/>
    <xf numFmtId="3" fontId="16" fillId="0" borderId="0" xfId="0" applyNumberFormat="1" applyFont="1" applyBorder="1"/>
    <xf numFmtId="3" fontId="34" fillId="0" borderId="0" xfId="0" applyNumberFormat="1" applyFont="1" applyBorder="1"/>
    <xf numFmtId="3" fontId="32" fillId="0" borderId="0" xfId="0" applyNumberFormat="1" applyFont="1" applyBorder="1"/>
    <xf numFmtId="0" fontId="22" fillId="0" borderId="4" xfId="0" applyFont="1" applyFill="1" applyBorder="1"/>
    <xf numFmtId="0" fontId="21" fillId="0" borderId="4" xfId="0" applyFont="1" applyFill="1" applyBorder="1"/>
    <xf numFmtId="0" fontId="14" fillId="0" borderId="4" xfId="0" applyFont="1" applyFill="1" applyBorder="1"/>
    <xf numFmtId="3" fontId="16" fillId="0" borderId="4" xfId="0" applyNumberFormat="1" applyFont="1" applyBorder="1"/>
    <xf numFmtId="0" fontId="11" fillId="0" borderId="4" xfId="0" applyFont="1" applyFill="1" applyBorder="1"/>
    <xf numFmtId="0" fontId="12" fillId="0" borderId="4" xfId="0" applyFont="1" applyFill="1" applyBorder="1"/>
    <xf numFmtId="14" fontId="11" fillId="0" borderId="4" xfId="0" applyNumberFormat="1" applyFont="1" applyFill="1" applyBorder="1" applyAlignment="1">
      <alignment horizontal="left"/>
    </xf>
    <xf numFmtId="0" fontId="13" fillId="0" borderId="4" xfId="0" applyFont="1" applyFill="1" applyBorder="1"/>
    <xf numFmtId="0" fontId="13" fillId="0" borderId="4" xfId="0" applyFont="1" applyBorder="1"/>
    <xf numFmtId="0" fontId="17" fillId="0" borderId="4" xfId="0" applyFont="1" applyBorder="1"/>
    <xf numFmtId="3" fontId="30" fillId="0" borderId="4" xfId="0" applyNumberFormat="1" applyFont="1" applyBorder="1"/>
    <xf numFmtId="0" fontId="24" fillId="0" borderId="4" xfId="0" applyFont="1" applyBorder="1"/>
    <xf numFmtId="0" fontId="15" fillId="0" borderId="4" xfId="0" applyFont="1" applyFill="1" applyBorder="1"/>
    <xf numFmtId="3" fontId="16" fillId="3" borderId="4" xfId="0" applyNumberFormat="1" applyFont="1" applyFill="1" applyBorder="1"/>
    <xf numFmtId="3" fontId="31" fillId="0" borderId="4" xfId="0" applyNumberFormat="1" applyFont="1" applyBorder="1"/>
    <xf numFmtId="0" fontId="1" fillId="0" borderId="4" xfId="0" applyFont="1" applyBorder="1"/>
    <xf numFmtId="0" fontId="36" fillId="0" borderId="0" xfId="0" applyFont="1" applyFill="1" applyBorder="1"/>
    <xf numFmtId="0" fontId="37" fillId="0" borderId="0" xfId="0" applyFont="1"/>
    <xf numFmtId="0" fontId="37" fillId="0" borderId="0" xfId="0" applyFont="1" applyBorder="1"/>
    <xf numFmtId="0" fontId="37" fillId="0" borderId="4" xfId="0" applyFont="1" applyBorder="1"/>
    <xf numFmtId="0" fontId="37" fillId="0" borderId="0" xfId="0" applyFont="1" applyFill="1" applyBorder="1"/>
    <xf numFmtId="0" fontId="37" fillId="0" borderId="4" xfId="0" applyFont="1" applyFill="1" applyBorder="1"/>
    <xf numFmtId="0" fontId="38" fillId="0" borderId="0" xfId="0" applyFont="1" applyBorder="1"/>
    <xf numFmtId="0" fontId="38" fillId="0" borderId="0" xfId="0" applyFont="1"/>
    <xf numFmtId="0" fontId="39" fillId="0" borderId="0" xfId="0" applyFont="1"/>
    <xf numFmtId="0" fontId="0" fillId="4" borderId="0" xfId="0" applyFill="1" applyBorder="1"/>
    <xf numFmtId="3" fontId="0" fillId="4" borderId="0" xfId="0" applyNumberFormat="1" applyFill="1" applyBorder="1"/>
    <xf numFmtId="0" fontId="0" fillId="6" borderId="0" xfId="0" applyFill="1" applyBorder="1"/>
    <xf numFmtId="3" fontId="0" fillId="3" borderId="0" xfId="0" applyNumberFormat="1" applyFont="1" applyFill="1" applyBorder="1"/>
    <xf numFmtId="3" fontId="1" fillId="3" borderId="0" xfId="0" applyNumberFormat="1" applyFont="1" applyFill="1" applyBorder="1"/>
    <xf numFmtId="0" fontId="1" fillId="6" borderId="0" xfId="0" applyFont="1" applyFill="1" applyBorder="1"/>
    <xf numFmtId="3" fontId="16" fillId="3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2" borderId="1" xfId="0" applyFill="1" applyBorder="1"/>
    <xf numFmtId="0" fontId="14" fillId="0" borderId="1" xfId="0" applyFont="1" applyFill="1" applyBorder="1"/>
    <xf numFmtId="3" fontId="13" fillId="0" borderId="1" xfId="0" applyNumberFormat="1" applyFont="1" applyBorder="1"/>
    <xf numFmtId="0" fontId="18" fillId="5" borderId="0" xfId="0" applyFont="1" applyFill="1" applyAlignment="1"/>
    <xf numFmtId="0" fontId="41" fillId="5" borderId="0" xfId="0" applyFont="1" applyFill="1"/>
    <xf numFmtId="0" fontId="18" fillId="5" borderId="0" xfId="0" applyFont="1" applyFill="1"/>
    <xf numFmtId="3" fontId="34" fillId="3" borderId="4" xfId="0" applyNumberFormat="1" applyFont="1" applyFill="1" applyBorder="1"/>
    <xf numFmtId="3" fontId="34" fillId="0" borderId="4" xfId="0" applyNumberFormat="1" applyFont="1" applyBorder="1"/>
    <xf numFmtId="3" fontId="0" fillId="4" borderId="2" xfId="0" applyNumberFormat="1" applyFont="1" applyFill="1" applyBorder="1"/>
    <xf numFmtId="3" fontId="1" fillId="4" borderId="1" xfId="0" applyNumberFormat="1" applyFont="1" applyFill="1" applyBorder="1"/>
    <xf numFmtId="0" fontId="1" fillId="4" borderId="1" xfId="0" applyFont="1" applyFill="1" applyBorder="1"/>
    <xf numFmtId="3" fontId="1" fillId="4" borderId="0" xfId="0" applyNumberFormat="1" applyFont="1" applyFill="1" applyBorder="1"/>
    <xf numFmtId="3" fontId="13" fillId="4" borderId="0" xfId="0" applyNumberFormat="1" applyFont="1" applyFill="1" applyBorder="1"/>
    <xf numFmtId="3" fontId="16" fillId="4" borderId="0" xfId="0" applyNumberFormat="1" applyFont="1" applyFill="1" applyBorder="1"/>
    <xf numFmtId="0" fontId="1" fillId="3" borderId="0" xfId="0" applyFont="1" applyFill="1"/>
    <xf numFmtId="3" fontId="24" fillId="0" borderId="4" xfId="0" applyNumberFormat="1" applyFont="1" applyBorder="1"/>
    <xf numFmtId="0" fontId="42" fillId="6" borderId="0" xfId="0" applyFont="1" applyFill="1" applyBorder="1"/>
    <xf numFmtId="0" fontId="13" fillId="4" borderId="1" xfId="0" applyFont="1" applyFill="1" applyBorder="1"/>
    <xf numFmtId="3" fontId="0" fillId="4" borderId="0" xfId="0" applyNumberFormat="1" applyFont="1" applyFill="1" applyBorder="1"/>
    <xf numFmtId="0" fontId="13" fillId="4" borderId="5" xfId="0" applyFont="1" applyFill="1" applyBorder="1"/>
    <xf numFmtId="0" fontId="1" fillId="4" borderId="5" xfId="0" applyFont="1" applyFill="1" applyBorder="1"/>
    <xf numFmtId="3" fontId="0" fillId="4" borderId="5" xfId="0" applyNumberFormat="1" applyFont="1" applyFill="1" applyBorder="1"/>
    <xf numFmtId="0" fontId="0" fillId="0" borderId="5" xfId="0" applyBorder="1"/>
    <xf numFmtId="3" fontId="1" fillId="4" borderId="5" xfId="0" applyNumberFormat="1" applyFont="1" applyFill="1" applyBorder="1"/>
    <xf numFmtId="0" fontId="42" fillId="2" borderId="0" xfId="0" applyFont="1" applyFill="1"/>
    <xf numFmtId="0" fontId="24" fillId="2" borderId="0" xfId="0" applyFont="1" applyFill="1"/>
    <xf numFmtId="0" fontId="24" fillId="6" borderId="0" xfId="0" applyFont="1" applyFill="1"/>
    <xf numFmtId="0" fontId="24" fillId="6" borderId="1" xfId="0" applyFont="1" applyFill="1" applyBorder="1"/>
    <xf numFmtId="0" fontId="24" fillId="6" borderId="0" xfId="0" applyFont="1" applyFill="1" applyBorder="1"/>
    <xf numFmtId="0" fontId="0" fillId="4" borderId="4" xfId="0" applyFill="1" applyBorder="1"/>
    <xf numFmtId="0" fontId="43" fillId="7" borderId="0" xfId="0" applyFont="1" applyFill="1" applyBorder="1"/>
    <xf numFmtId="0" fontId="0" fillId="3" borderId="0" xfId="0" applyFill="1" applyBorder="1"/>
    <xf numFmtId="0" fontId="0" fillId="8" borderId="0" xfId="0" applyFill="1"/>
    <xf numFmtId="0" fontId="31" fillId="6" borderId="0" xfId="0" applyFont="1" applyFill="1"/>
    <xf numFmtId="0" fontId="1" fillId="8" borderId="0" xfId="0" applyFont="1" applyFill="1" applyBorder="1"/>
    <xf numFmtId="0" fontId="14" fillId="4" borderId="1" xfId="0" applyFont="1" applyFill="1" applyBorder="1"/>
    <xf numFmtId="3" fontId="31" fillId="0" borderId="0" xfId="0" applyNumberFormat="1" applyFont="1"/>
    <xf numFmtId="0" fontId="0" fillId="4" borderId="3" xfId="0" applyFont="1" applyFill="1" applyBorder="1"/>
    <xf numFmtId="0" fontId="17" fillId="0" borderId="0" xfId="0" applyFont="1" applyBorder="1"/>
    <xf numFmtId="3" fontId="34" fillId="3" borderId="0" xfId="0" applyNumberFormat="1" applyFont="1" applyFill="1" applyBorder="1"/>
    <xf numFmtId="0" fontId="17" fillId="4" borderId="3" xfId="0" applyFont="1" applyFill="1" applyBorder="1"/>
    <xf numFmtId="3" fontId="28" fillId="4" borderId="3" xfId="0" applyNumberFormat="1" applyFont="1" applyFill="1" applyBorder="1"/>
    <xf numFmtId="3" fontId="1" fillId="4" borderId="3" xfId="0" applyNumberFormat="1" applyFont="1" applyFill="1" applyBorder="1" applyAlignment="1">
      <alignment horizontal="right"/>
    </xf>
    <xf numFmtId="3" fontId="31" fillId="0" borderId="0" xfId="0" applyNumberFormat="1" applyFont="1" applyBorder="1"/>
    <xf numFmtId="3" fontId="45" fillId="4" borderId="0" xfId="0" applyNumberFormat="1" applyFont="1" applyFill="1" applyBorder="1"/>
    <xf numFmtId="3" fontId="46" fillId="4" borderId="1" xfId="0" applyNumberFormat="1" applyFont="1" applyFill="1" applyBorder="1"/>
    <xf numFmtId="3" fontId="0" fillId="4" borderId="4" xfId="0" applyNumberFormat="1" applyFont="1" applyFill="1" applyBorder="1"/>
    <xf numFmtId="3" fontId="44" fillId="4" borderId="0" xfId="0" applyNumberFormat="1" applyFont="1" applyFill="1" applyBorder="1"/>
    <xf numFmtId="3" fontId="47" fillId="4" borderId="0" xfId="0" applyNumberFormat="1" applyFont="1" applyFill="1" applyBorder="1"/>
    <xf numFmtId="0" fontId="30" fillId="0" borderId="4" xfId="0" applyFont="1" applyBorder="1"/>
    <xf numFmtId="0" fontId="30" fillId="4" borderId="0" xfId="0" applyFont="1" applyFill="1"/>
    <xf numFmtId="0" fontId="43" fillId="4" borderId="0" xfId="0" applyFont="1" applyFill="1"/>
    <xf numFmtId="3" fontId="18" fillId="4" borderId="0" xfId="0" applyNumberFormat="1" applyFont="1" applyFill="1"/>
    <xf numFmtId="3" fontId="48" fillId="4" borderId="0" xfId="0" applyNumberFormat="1" applyFont="1" applyFill="1"/>
    <xf numFmtId="0" fontId="43" fillId="4" borderId="1" xfId="0" applyFont="1" applyFill="1" applyBorder="1"/>
    <xf numFmtId="3" fontId="48" fillId="4" borderId="1" xfId="0" applyNumberFormat="1" applyFont="1" applyFill="1" applyBorder="1"/>
    <xf numFmtId="0" fontId="0" fillId="10" borderId="0" xfId="0" applyFill="1"/>
    <xf numFmtId="0" fontId="1" fillId="3" borderId="0" xfId="0" applyFont="1" applyFill="1" applyBorder="1"/>
    <xf numFmtId="3" fontId="0" fillId="3" borderId="0" xfId="0" applyNumberFormat="1" applyFill="1" applyBorder="1"/>
    <xf numFmtId="0" fontId="16" fillId="4" borderId="0" xfId="0" applyFont="1" applyFill="1"/>
    <xf numFmtId="3" fontId="40" fillId="4" borderId="0" xfId="0" applyNumberFormat="1" applyFont="1" applyFill="1"/>
    <xf numFmtId="3" fontId="49" fillId="0" borderId="4" xfId="0" applyNumberFormat="1" applyFont="1" applyBorder="1"/>
    <xf numFmtId="3" fontId="50" fillId="0" borderId="4" xfId="0" applyNumberFormat="1" applyFont="1" applyBorder="1"/>
    <xf numFmtId="3" fontId="18" fillId="0" borderId="0" xfId="0" applyNumberFormat="1" applyFont="1"/>
    <xf numFmtId="3" fontId="50" fillId="0" borderId="0" xfId="0" applyNumberFormat="1" applyFont="1"/>
    <xf numFmtId="3" fontId="43" fillId="4" borderId="0" xfId="0" applyNumberFormat="1" applyFont="1" applyFill="1" applyBorder="1"/>
    <xf numFmtId="3" fontId="33" fillId="0" borderId="4" xfId="0" applyNumberFormat="1" applyFont="1" applyBorder="1"/>
    <xf numFmtId="3" fontId="32" fillId="4" borderId="0" xfId="0" applyNumberFormat="1" applyFont="1" applyFill="1" applyBorder="1"/>
    <xf numFmtId="3" fontId="32" fillId="0" borderId="4" xfId="0" applyNumberFormat="1" applyFont="1" applyBorder="1"/>
    <xf numFmtId="3" fontId="30" fillId="0" borderId="0" xfId="0" applyNumberFormat="1" applyFont="1"/>
    <xf numFmtId="0" fontId="50" fillId="0" borderId="0" xfId="0" applyFont="1" applyBorder="1"/>
    <xf numFmtId="3" fontId="31" fillId="4" borderId="0" xfId="0" applyNumberFormat="1" applyFont="1" applyFill="1" applyBorder="1"/>
    <xf numFmtId="0" fontId="40" fillId="4" borderId="0" xfId="0" applyFont="1" applyFill="1" applyBorder="1"/>
    <xf numFmtId="0" fontId="0" fillId="9" borderId="0" xfId="0" applyFill="1" applyBorder="1"/>
    <xf numFmtId="0" fontId="0" fillId="7" borderId="0" xfId="0" applyFill="1" applyBorder="1"/>
    <xf numFmtId="0" fontId="0" fillId="3" borderId="4" xfId="0" applyFill="1" applyBorder="1"/>
    <xf numFmtId="3" fontId="0" fillId="3" borderId="4" xfId="0" applyNumberFormat="1" applyFill="1" applyBorder="1"/>
    <xf numFmtId="0" fontId="50" fillId="0" borderId="5" xfId="0" applyFont="1" applyBorder="1"/>
    <xf numFmtId="0" fontId="24" fillId="0" borderId="5" xfId="0" applyFont="1" applyBorder="1"/>
    <xf numFmtId="0" fontId="40" fillId="3" borderId="5" xfId="0" applyFont="1" applyFill="1" applyBorder="1"/>
    <xf numFmtId="0" fontId="0" fillId="3" borderId="5" xfId="0" applyFill="1" applyBorder="1"/>
    <xf numFmtId="3" fontId="31" fillId="3" borderId="5" xfId="0" applyNumberFormat="1" applyFont="1" applyFill="1" applyBorder="1"/>
    <xf numFmtId="0" fontId="1" fillId="3" borderId="5" xfId="0" applyFont="1" applyFill="1" applyBorder="1"/>
    <xf numFmtId="3" fontId="1" fillId="3" borderId="5" xfId="0" applyNumberFormat="1" applyFont="1" applyFill="1" applyBorder="1"/>
    <xf numFmtId="0" fontId="0" fillId="11" borderId="0" xfId="0" applyFill="1" applyBorder="1"/>
    <xf numFmtId="0" fontId="1" fillId="0" borderId="4" xfId="0" applyFont="1" applyBorder="1" applyAlignment="1">
      <alignment horizontal="right"/>
    </xf>
    <xf numFmtId="0" fontId="0" fillId="4" borderId="0" xfId="0" applyFont="1" applyFill="1" applyBorder="1"/>
    <xf numFmtId="0" fontId="42" fillId="6" borderId="0" xfId="0" applyFont="1" applyFill="1"/>
    <xf numFmtId="0" fontId="1" fillId="8" borderId="1" xfId="0" applyFont="1" applyFill="1" applyBorder="1"/>
    <xf numFmtId="3" fontId="0" fillId="4" borderId="1" xfId="0" applyNumberFormat="1" applyFill="1" applyBorder="1" applyAlignment="1">
      <alignment horizontal="right"/>
    </xf>
    <xf numFmtId="0" fontId="1" fillId="9" borderId="0" xfId="0" applyFont="1" applyFill="1"/>
    <xf numFmtId="14" fontId="0" fillId="0" borderId="4" xfId="0" applyNumberFormat="1" applyBorder="1" applyAlignment="1"/>
    <xf numFmtId="0" fontId="0" fillId="0" borderId="4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2"/>
  <sheetViews>
    <sheetView tabSelected="1" topLeftCell="A76" zoomScale="89" zoomScaleNormal="89" workbookViewId="0">
      <selection activeCell="H84" sqref="H84"/>
    </sheetView>
  </sheetViews>
  <sheetFormatPr defaultRowHeight="15" x14ac:dyDescent="0.25"/>
  <cols>
    <col min="1" max="1" width="11" bestFit="1" customWidth="1"/>
    <col min="2" max="2" width="7.7109375" customWidth="1"/>
    <col min="3" max="3" width="6.7109375" customWidth="1"/>
    <col min="4" max="4" width="17.140625" bestFit="1" customWidth="1"/>
    <col min="5" max="5" width="20" customWidth="1"/>
    <col min="6" max="6" width="14.28515625" customWidth="1"/>
    <col min="7" max="7" width="21.28515625" customWidth="1"/>
    <col min="8" max="8" width="69.28515625" customWidth="1"/>
    <col min="9" max="9" width="20.85546875" customWidth="1"/>
    <col min="10" max="10" width="69" customWidth="1"/>
  </cols>
  <sheetData>
    <row r="1" spans="1:10" ht="21" x14ac:dyDescent="0.35">
      <c r="A1" s="129" t="s">
        <v>165</v>
      </c>
      <c r="B1" s="92"/>
      <c r="C1" s="92"/>
      <c r="D1" s="92"/>
      <c r="E1" s="92"/>
      <c r="F1" s="92"/>
      <c r="G1" s="92"/>
    </row>
    <row r="3" spans="1:10" ht="15.75" x14ac:dyDescent="0.25">
      <c r="A3" s="50" t="s">
        <v>90</v>
      </c>
      <c r="B3" s="1"/>
      <c r="C3" s="1"/>
      <c r="D3" s="1"/>
      <c r="E3" s="1"/>
      <c r="F3" s="2"/>
      <c r="G3" s="2"/>
      <c r="H3" s="2"/>
      <c r="I3" s="2"/>
    </row>
    <row r="4" spans="1:10" ht="15.75" x14ac:dyDescent="0.25">
      <c r="A4" s="21"/>
      <c r="B4" s="22"/>
      <c r="C4" s="22"/>
      <c r="D4" s="23"/>
      <c r="E4" s="3"/>
      <c r="F4" s="2"/>
      <c r="G4" s="2"/>
      <c r="H4" s="2"/>
      <c r="I4" s="2"/>
    </row>
    <row r="5" spans="1:10" ht="15.75" x14ac:dyDescent="0.25">
      <c r="A5" s="4" t="s">
        <v>0</v>
      </c>
      <c r="B5" s="5"/>
      <c r="C5" s="5"/>
      <c r="D5" s="6">
        <v>13034000</v>
      </c>
      <c r="E5" s="5"/>
      <c r="F5" s="7"/>
      <c r="G5" s="2"/>
      <c r="H5" s="2"/>
      <c r="I5" s="2"/>
    </row>
    <row r="6" spans="1:10" ht="15.75" x14ac:dyDescent="0.25">
      <c r="A6" s="4"/>
      <c r="B6" s="5"/>
      <c r="C6" s="8"/>
      <c r="D6" s="9"/>
      <c r="E6" s="8"/>
      <c r="F6" s="10"/>
      <c r="G6" s="2"/>
      <c r="H6" s="2"/>
      <c r="I6" s="2"/>
    </row>
    <row r="7" spans="1:10" ht="15.75" x14ac:dyDescent="0.25">
      <c r="A7" s="59"/>
      <c r="B7" s="59"/>
      <c r="C7" s="59"/>
      <c r="D7" s="59"/>
      <c r="E7" s="59"/>
      <c r="F7" s="142" t="s">
        <v>61</v>
      </c>
      <c r="G7" s="142" t="s">
        <v>62</v>
      </c>
      <c r="H7" s="143" t="s">
        <v>78</v>
      </c>
      <c r="I7" s="144" t="s">
        <v>65</v>
      </c>
      <c r="J7" s="143" t="s">
        <v>48</v>
      </c>
    </row>
    <row r="8" spans="1:10" ht="15.75" thickBot="1" x14ac:dyDescent="0.3">
      <c r="A8" s="109"/>
      <c r="B8" s="110"/>
      <c r="C8" s="111"/>
      <c r="D8" s="112"/>
      <c r="E8" s="112"/>
      <c r="F8" s="101"/>
      <c r="G8" s="101"/>
      <c r="H8" s="101"/>
      <c r="I8" s="101"/>
      <c r="J8" s="101"/>
    </row>
    <row r="9" spans="1:10" ht="20.100000000000001" customHeight="1" x14ac:dyDescent="0.25">
      <c r="A9" s="121" t="s">
        <v>1</v>
      </c>
      <c r="B9" s="31"/>
      <c r="C9" s="32"/>
      <c r="D9" s="24" t="s">
        <v>45</v>
      </c>
      <c r="E9" s="24"/>
      <c r="F9" s="42">
        <v>1500000</v>
      </c>
      <c r="G9" s="42">
        <v>200000</v>
      </c>
      <c r="H9" s="26" t="s">
        <v>38</v>
      </c>
      <c r="I9" s="42">
        <v>61347</v>
      </c>
      <c r="J9" s="55" t="s">
        <v>49</v>
      </c>
    </row>
    <row r="10" spans="1:10" ht="20.100000000000001" customHeight="1" x14ac:dyDescent="0.25">
      <c r="A10" s="31"/>
      <c r="B10" s="31"/>
      <c r="C10" s="32"/>
      <c r="D10" s="67"/>
      <c r="E10" s="67"/>
      <c r="F10" s="68"/>
      <c r="G10" s="68"/>
      <c r="H10" s="72"/>
      <c r="I10" s="72"/>
      <c r="J10" s="73" t="s">
        <v>59</v>
      </c>
    </row>
    <row r="11" spans="1:10" ht="20.100000000000001" customHeight="1" x14ac:dyDescent="0.25">
      <c r="A11" s="31"/>
      <c r="B11" s="31"/>
      <c r="C11" s="33"/>
      <c r="D11" s="24" t="s">
        <v>2</v>
      </c>
      <c r="E11" s="24"/>
      <c r="F11" s="65">
        <v>2500000</v>
      </c>
      <c r="G11" s="42">
        <v>2500000</v>
      </c>
      <c r="H11" s="26" t="s">
        <v>92</v>
      </c>
      <c r="I11" s="26"/>
      <c r="J11" s="46"/>
    </row>
    <row r="12" spans="1:10" ht="20.100000000000001" customHeight="1" x14ac:dyDescent="0.25">
      <c r="A12" s="31"/>
      <c r="B12" s="31"/>
      <c r="C12" s="33"/>
      <c r="D12" s="27"/>
      <c r="E12" s="27"/>
      <c r="F12" s="87"/>
      <c r="G12" s="51"/>
      <c r="H12" s="26" t="s">
        <v>57</v>
      </c>
      <c r="I12" s="61">
        <v>1576983</v>
      </c>
      <c r="J12" s="46" t="s">
        <v>79</v>
      </c>
    </row>
    <row r="13" spans="1:10" ht="20.100000000000001" customHeight="1" x14ac:dyDescent="0.25">
      <c r="A13" s="31"/>
      <c r="B13" s="31"/>
      <c r="C13" s="33"/>
      <c r="D13" s="27"/>
      <c r="E13" s="27"/>
      <c r="F13" s="87"/>
      <c r="G13" s="51"/>
      <c r="H13" s="26" t="s">
        <v>39</v>
      </c>
      <c r="I13" s="61">
        <v>1755</v>
      </c>
      <c r="J13" s="43" t="s">
        <v>50</v>
      </c>
    </row>
    <row r="14" spans="1:10" ht="20.100000000000001" customHeight="1" x14ac:dyDescent="0.25">
      <c r="A14" s="31"/>
      <c r="B14" s="31"/>
      <c r="C14" s="33"/>
      <c r="D14" s="27"/>
      <c r="E14" s="27"/>
      <c r="F14" s="87"/>
      <c r="G14" s="51"/>
      <c r="H14" s="26" t="s">
        <v>33</v>
      </c>
      <c r="I14" s="61">
        <v>44770</v>
      </c>
    </row>
    <row r="15" spans="1:10" ht="20.100000000000001" customHeight="1" x14ac:dyDescent="0.25">
      <c r="A15" s="31"/>
      <c r="B15" s="31"/>
      <c r="C15" s="33"/>
      <c r="D15" s="27"/>
      <c r="E15" s="27"/>
      <c r="F15" s="87"/>
      <c r="G15" s="51"/>
      <c r="H15" s="69" t="s">
        <v>93</v>
      </c>
      <c r="I15" s="70">
        <v>303</v>
      </c>
    </row>
    <row r="16" spans="1:10" ht="20.100000000000001" customHeight="1" x14ac:dyDescent="0.25">
      <c r="A16" s="31"/>
      <c r="B16" s="31"/>
      <c r="C16" s="33"/>
      <c r="D16" s="67"/>
      <c r="E16" s="67"/>
      <c r="F16" s="88"/>
      <c r="G16" s="85"/>
      <c r="H16" s="149" t="s">
        <v>94</v>
      </c>
      <c r="I16" s="148">
        <f>SUM(I11:I15)</f>
        <v>1623811</v>
      </c>
      <c r="J16" s="71"/>
    </row>
    <row r="17" spans="1:10" ht="20.100000000000001" customHeight="1" x14ac:dyDescent="0.25">
      <c r="A17" s="31"/>
      <c r="B17" s="31"/>
      <c r="C17" s="33"/>
      <c r="D17" s="76" t="s">
        <v>122</v>
      </c>
      <c r="E17" s="76"/>
      <c r="F17" s="90"/>
      <c r="G17" s="77"/>
      <c r="H17" s="176" t="s">
        <v>166</v>
      </c>
      <c r="I17" s="90">
        <v>13794</v>
      </c>
      <c r="J17" s="79"/>
    </row>
    <row r="18" spans="1:10" ht="20.100000000000001" customHeight="1" x14ac:dyDescent="0.25">
      <c r="A18" s="31"/>
      <c r="B18" s="31"/>
      <c r="C18" s="33"/>
      <c r="D18" s="27"/>
      <c r="E18" s="27"/>
      <c r="F18" s="133"/>
      <c r="G18" s="134"/>
      <c r="H18" s="137" t="s">
        <v>123</v>
      </c>
      <c r="I18" s="138">
        <v>9680</v>
      </c>
      <c r="J18" s="20"/>
    </row>
    <row r="19" spans="1:10" ht="20.100000000000001" customHeight="1" x14ac:dyDescent="0.25">
      <c r="A19" s="31"/>
      <c r="B19" s="31"/>
      <c r="C19" s="33"/>
      <c r="D19" s="67"/>
      <c r="E19" s="67"/>
      <c r="F19" s="88"/>
      <c r="G19" s="85"/>
      <c r="H19" s="149" t="s">
        <v>94</v>
      </c>
      <c r="I19" s="148">
        <f>SUM(I17:I18)</f>
        <v>23474</v>
      </c>
      <c r="J19" s="71"/>
    </row>
    <row r="20" spans="1:10" ht="20.100000000000001" customHeight="1" x14ac:dyDescent="0.25">
      <c r="A20" s="31"/>
      <c r="B20" s="31"/>
      <c r="C20" s="33"/>
      <c r="D20" s="24" t="s">
        <v>136</v>
      </c>
      <c r="E20" s="24"/>
      <c r="F20" s="157"/>
      <c r="G20" s="150"/>
      <c r="H20" s="49" t="s">
        <v>137</v>
      </c>
      <c r="I20" s="150">
        <v>118580</v>
      </c>
      <c r="J20" s="20"/>
    </row>
    <row r="21" spans="1:10" ht="20.100000000000001" customHeight="1" x14ac:dyDescent="0.25">
      <c r="A21" s="31"/>
      <c r="B21" s="31"/>
      <c r="C21" s="33"/>
      <c r="D21" s="27"/>
      <c r="E21" s="27"/>
      <c r="F21" s="133"/>
      <c r="G21" s="134"/>
      <c r="H21" s="49"/>
      <c r="I21" s="150"/>
      <c r="J21" s="20"/>
    </row>
    <row r="22" spans="1:10" ht="20.100000000000001" customHeight="1" x14ac:dyDescent="0.25">
      <c r="A22" s="31"/>
      <c r="B22" s="31"/>
      <c r="C22" s="33"/>
      <c r="D22" s="76" t="s">
        <v>3</v>
      </c>
      <c r="E22" s="76"/>
      <c r="F22" s="90">
        <v>3000000</v>
      </c>
      <c r="G22" s="77">
        <v>3000000</v>
      </c>
      <c r="H22" s="79" t="s">
        <v>168</v>
      </c>
      <c r="I22" s="78">
        <v>5700</v>
      </c>
      <c r="J22" s="80" t="s">
        <v>50</v>
      </c>
    </row>
    <row r="23" spans="1:10" ht="20.100000000000001" customHeight="1" x14ac:dyDescent="0.25">
      <c r="A23" s="31"/>
      <c r="B23" s="31"/>
      <c r="C23" s="33"/>
      <c r="D23" s="27"/>
      <c r="E23" s="27"/>
      <c r="F23" s="87"/>
      <c r="G23" s="51"/>
      <c r="H23" s="130" t="s">
        <v>54</v>
      </c>
      <c r="I23" s="131">
        <v>73810</v>
      </c>
      <c r="J23" s="43"/>
    </row>
    <row r="24" spans="1:10" ht="20.100000000000001" customHeight="1" x14ac:dyDescent="0.25">
      <c r="A24" s="31"/>
      <c r="B24" s="31"/>
      <c r="C24" s="33"/>
      <c r="D24" s="27"/>
      <c r="E24" s="27"/>
      <c r="F24" s="87"/>
      <c r="G24" s="51"/>
      <c r="H24" s="69" t="s">
        <v>167</v>
      </c>
      <c r="I24" s="70">
        <v>4356</v>
      </c>
      <c r="J24" s="43"/>
    </row>
    <row r="25" spans="1:10" ht="20.100000000000001" customHeight="1" x14ac:dyDescent="0.25">
      <c r="A25" s="31"/>
      <c r="B25" s="31"/>
      <c r="C25" s="33"/>
      <c r="D25" s="74"/>
      <c r="E25" s="74"/>
      <c r="F25" s="89"/>
      <c r="G25" s="86"/>
      <c r="H25" s="149" t="s">
        <v>94</v>
      </c>
      <c r="I25" s="148">
        <f>SUM(I22:I24)</f>
        <v>83866</v>
      </c>
      <c r="J25" s="71"/>
    </row>
    <row r="26" spans="1:10" ht="20.100000000000001" customHeight="1" x14ac:dyDescent="0.25">
      <c r="A26" s="33"/>
      <c r="B26" s="31"/>
      <c r="C26" s="33"/>
      <c r="D26" s="76" t="s">
        <v>30</v>
      </c>
      <c r="E26" s="76"/>
      <c r="F26" s="90">
        <v>1000000</v>
      </c>
      <c r="G26" s="77">
        <v>1050000</v>
      </c>
      <c r="H26" s="79" t="s">
        <v>31</v>
      </c>
      <c r="I26" s="78">
        <v>919565</v>
      </c>
      <c r="J26" s="80" t="s">
        <v>50</v>
      </c>
    </row>
    <row r="27" spans="1:10" ht="20.100000000000001" customHeight="1" x14ac:dyDescent="0.25">
      <c r="A27" s="33"/>
      <c r="B27" s="31"/>
      <c r="C27" s="33"/>
      <c r="D27" s="27"/>
      <c r="E27" s="27"/>
      <c r="F27" s="133"/>
      <c r="G27" s="134"/>
      <c r="H27" s="130" t="s">
        <v>70</v>
      </c>
      <c r="I27" s="131">
        <v>11750</v>
      </c>
      <c r="J27" s="167" t="s">
        <v>72</v>
      </c>
    </row>
    <row r="28" spans="1:10" ht="20.100000000000001" customHeight="1" x14ac:dyDescent="0.25">
      <c r="A28" s="33"/>
      <c r="B28" s="31"/>
      <c r="C28" s="33"/>
      <c r="D28" s="27"/>
      <c r="E28" s="27"/>
      <c r="F28" s="133"/>
      <c r="G28" s="134"/>
      <c r="H28" s="130" t="s">
        <v>73</v>
      </c>
      <c r="I28" s="131">
        <v>23426</v>
      </c>
      <c r="J28" s="155" t="s">
        <v>97</v>
      </c>
    </row>
    <row r="29" spans="1:10" ht="20.100000000000001" customHeight="1" x14ac:dyDescent="0.25">
      <c r="A29" s="33"/>
      <c r="B29" s="31"/>
      <c r="C29" s="33"/>
      <c r="D29" s="27"/>
      <c r="E29" s="27"/>
      <c r="F29" s="133"/>
      <c r="G29" s="134"/>
      <c r="H29" s="130" t="s">
        <v>74</v>
      </c>
      <c r="I29" s="131">
        <v>5625</v>
      </c>
      <c r="J29" s="132"/>
    </row>
    <row r="30" spans="1:10" ht="20.100000000000001" customHeight="1" x14ac:dyDescent="0.25">
      <c r="A30" s="33"/>
      <c r="B30" s="31"/>
      <c r="C30" s="33"/>
      <c r="D30" s="27"/>
      <c r="E30" s="27"/>
      <c r="F30" s="133"/>
      <c r="G30" s="134"/>
      <c r="H30" s="130" t="s">
        <v>88</v>
      </c>
      <c r="I30" s="131">
        <v>6800</v>
      </c>
      <c r="J30" s="132"/>
    </row>
    <row r="31" spans="1:10" ht="20.100000000000001" customHeight="1" x14ac:dyDescent="0.25">
      <c r="A31" s="33"/>
      <c r="B31" s="31"/>
      <c r="C31" s="33"/>
      <c r="D31" s="27"/>
      <c r="E31" s="27"/>
      <c r="F31" s="133"/>
      <c r="G31" s="134"/>
      <c r="H31" s="69" t="s">
        <v>69</v>
      </c>
      <c r="I31" s="70">
        <v>32670</v>
      </c>
      <c r="J31" s="132"/>
    </row>
    <row r="32" spans="1:10" ht="20.100000000000001" customHeight="1" x14ac:dyDescent="0.25">
      <c r="A32" s="33"/>
      <c r="B32" s="31"/>
      <c r="C32" s="33"/>
      <c r="D32" s="27"/>
      <c r="E32" s="27"/>
      <c r="F32" s="133"/>
      <c r="G32" s="134"/>
      <c r="H32" s="49" t="s">
        <v>94</v>
      </c>
      <c r="I32" s="150">
        <f>SUM(I25:I30)</f>
        <v>1051032</v>
      </c>
      <c r="J32" s="132"/>
    </row>
    <row r="33" spans="1:10" ht="20.100000000000001" customHeight="1" thickBot="1" x14ac:dyDescent="0.3">
      <c r="A33" s="33"/>
      <c r="B33" s="31"/>
      <c r="C33" s="33"/>
      <c r="D33" s="158" t="s">
        <v>102</v>
      </c>
      <c r="E33" s="158"/>
      <c r="F33" s="160"/>
      <c r="G33" s="162"/>
      <c r="H33" s="159" t="s">
        <v>101</v>
      </c>
      <c r="I33" s="162">
        <v>19723</v>
      </c>
      <c r="J33" s="161" t="s">
        <v>147</v>
      </c>
    </row>
    <row r="34" spans="1:10" ht="20.100000000000001" customHeight="1" x14ac:dyDescent="0.25">
      <c r="A34" s="33"/>
      <c r="B34" s="31"/>
      <c r="C34" s="33"/>
      <c r="D34" s="24" t="s">
        <v>4</v>
      </c>
      <c r="E34" s="25"/>
      <c r="F34" s="157">
        <v>2000000</v>
      </c>
      <c r="G34" s="150">
        <v>2000000</v>
      </c>
      <c r="H34" s="130" t="s">
        <v>40</v>
      </c>
      <c r="I34" s="157">
        <v>12100</v>
      </c>
      <c r="J34" s="132" t="s">
        <v>50</v>
      </c>
    </row>
    <row r="35" spans="1:10" ht="20.100000000000001" customHeight="1" x14ac:dyDescent="0.25">
      <c r="A35" s="33"/>
      <c r="B35" s="31"/>
      <c r="C35" s="33"/>
      <c r="D35" s="27"/>
      <c r="E35" s="30"/>
      <c r="F35" s="133"/>
      <c r="G35" s="134"/>
      <c r="H35" s="130" t="s">
        <v>169</v>
      </c>
      <c r="I35" s="157">
        <v>9680</v>
      </c>
      <c r="J35" s="132" t="s">
        <v>67</v>
      </c>
    </row>
    <row r="36" spans="1:10" ht="20.100000000000001" customHeight="1" x14ac:dyDescent="0.25">
      <c r="A36" s="33"/>
      <c r="B36" s="31"/>
      <c r="C36" s="33"/>
      <c r="D36" s="27"/>
      <c r="E36" s="30"/>
      <c r="F36" s="133"/>
      <c r="G36" s="134"/>
      <c r="H36" s="130" t="s">
        <v>68</v>
      </c>
      <c r="I36" s="157">
        <v>30699</v>
      </c>
      <c r="J36" s="135" t="s">
        <v>107</v>
      </c>
    </row>
    <row r="37" spans="1:10" ht="20.100000000000001" customHeight="1" x14ac:dyDescent="0.25">
      <c r="A37" s="33"/>
      <c r="B37" s="31"/>
      <c r="C37" s="33"/>
      <c r="D37" s="27"/>
      <c r="E37" s="30"/>
      <c r="F37" s="133"/>
      <c r="G37" s="134"/>
      <c r="H37" s="130" t="s">
        <v>104</v>
      </c>
      <c r="I37" s="157">
        <v>1755</v>
      </c>
      <c r="J37" s="173" t="s">
        <v>119</v>
      </c>
    </row>
    <row r="38" spans="1:10" ht="20.100000000000001" customHeight="1" x14ac:dyDescent="0.25">
      <c r="A38" s="33"/>
      <c r="B38" s="31"/>
      <c r="C38" s="33"/>
      <c r="D38" s="27"/>
      <c r="E38" s="30"/>
      <c r="F38" s="133"/>
      <c r="G38" s="134"/>
      <c r="H38" s="130" t="s">
        <v>105</v>
      </c>
      <c r="I38" s="157">
        <v>1755</v>
      </c>
      <c r="J38" s="132" t="s">
        <v>108</v>
      </c>
    </row>
    <row r="39" spans="1:10" ht="20.100000000000001" customHeight="1" x14ac:dyDescent="0.25">
      <c r="A39" s="33"/>
      <c r="B39" s="31"/>
      <c r="C39" s="33"/>
      <c r="D39" s="27"/>
      <c r="E39" s="30"/>
      <c r="F39" s="133"/>
      <c r="G39" s="134"/>
      <c r="H39" s="130" t="s">
        <v>103</v>
      </c>
      <c r="I39" s="157">
        <v>303</v>
      </c>
      <c r="J39" s="132"/>
    </row>
    <row r="40" spans="1:10" ht="20.100000000000001" customHeight="1" thickBot="1" x14ac:dyDescent="0.3">
      <c r="A40" s="33"/>
      <c r="B40" s="31"/>
      <c r="C40" s="33"/>
      <c r="D40" s="27"/>
      <c r="E40" s="30"/>
      <c r="F40" s="133"/>
      <c r="G40" s="134"/>
      <c r="H40" s="168" t="s">
        <v>106</v>
      </c>
      <c r="I40" s="185">
        <v>303</v>
      </c>
      <c r="J40" s="132"/>
    </row>
    <row r="41" spans="1:10" ht="20.100000000000001" customHeight="1" x14ac:dyDescent="0.25">
      <c r="A41" s="33"/>
      <c r="B41" s="31"/>
      <c r="C41" s="33"/>
      <c r="D41" s="27"/>
      <c r="E41" s="30"/>
      <c r="F41" s="133"/>
      <c r="G41" s="134"/>
      <c r="H41" s="149" t="s">
        <v>94</v>
      </c>
      <c r="I41" s="148">
        <f>SUM(I34:I40)</f>
        <v>56595</v>
      </c>
      <c r="J41" s="132"/>
    </row>
    <row r="42" spans="1:10" ht="20.100000000000001" customHeight="1" x14ac:dyDescent="0.25">
      <c r="A42" s="33"/>
      <c r="B42" s="31"/>
      <c r="C42" s="33"/>
      <c r="D42" s="27"/>
      <c r="E42" s="30"/>
      <c r="F42" s="133"/>
      <c r="G42" s="134"/>
      <c r="H42" s="130" t="s">
        <v>109</v>
      </c>
      <c r="I42" s="183">
        <v>1759836</v>
      </c>
      <c r="J42" s="132" t="s">
        <v>112</v>
      </c>
    </row>
    <row r="43" spans="1:10" ht="20.100000000000001" customHeight="1" x14ac:dyDescent="0.25">
      <c r="A43" s="33"/>
      <c r="B43" s="31"/>
      <c r="C43" s="33"/>
      <c r="D43" s="27"/>
      <c r="E43" s="30"/>
      <c r="F43" s="133"/>
      <c r="G43" s="134"/>
      <c r="H43" s="49" t="s">
        <v>170</v>
      </c>
      <c r="I43" s="183"/>
      <c r="J43" s="132"/>
    </row>
    <row r="44" spans="1:10" ht="20.100000000000001" customHeight="1" x14ac:dyDescent="0.25">
      <c r="A44" s="33"/>
      <c r="B44" s="31"/>
      <c r="C44" s="33"/>
      <c r="D44" s="27"/>
      <c r="E44" s="30"/>
      <c r="F44" s="133"/>
      <c r="G44" s="134"/>
      <c r="H44" s="130" t="s">
        <v>113</v>
      </c>
      <c r="I44" s="183">
        <v>34800</v>
      </c>
      <c r="J44" s="132" t="s">
        <v>112</v>
      </c>
    </row>
    <row r="45" spans="1:10" ht="20.100000000000001" customHeight="1" x14ac:dyDescent="0.25">
      <c r="A45" s="33"/>
      <c r="B45" s="31"/>
      <c r="C45" s="33"/>
      <c r="D45" s="67"/>
      <c r="E45" s="81"/>
      <c r="F45" s="88"/>
      <c r="G45" s="85"/>
      <c r="H45" s="149" t="s">
        <v>114</v>
      </c>
      <c r="I45" s="184">
        <f>I44+I42+I41</f>
        <v>1851231</v>
      </c>
      <c r="J45" s="169" t="s">
        <v>110</v>
      </c>
    </row>
    <row r="46" spans="1:10" ht="20.100000000000001" customHeight="1" x14ac:dyDescent="0.25">
      <c r="A46" s="33"/>
      <c r="B46" s="31"/>
      <c r="C46" s="33"/>
      <c r="D46" s="82" t="s">
        <v>5</v>
      </c>
      <c r="E46" s="83"/>
      <c r="F46" s="147">
        <v>200000</v>
      </c>
      <c r="G46" s="84">
        <v>200000</v>
      </c>
      <c r="H46" s="79" t="s">
        <v>111</v>
      </c>
      <c r="I46" s="90">
        <v>60500</v>
      </c>
      <c r="J46" s="212" t="s">
        <v>171</v>
      </c>
    </row>
    <row r="47" spans="1:10" ht="20.100000000000001" customHeight="1" x14ac:dyDescent="0.25">
      <c r="A47" s="33"/>
      <c r="B47" s="31"/>
      <c r="C47" s="33"/>
      <c r="D47" s="27"/>
      <c r="E47" s="30"/>
      <c r="F47" s="133"/>
      <c r="G47" s="134"/>
      <c r="H47" s="170"/>
      <c r="I47" s="187">
        <f>SUM(I46:I46)</f>
        <v>60500</v>
      </c>
      <c r="J47" s="170"/>
    </row>
    <row r="48" spans="1:10" ht="20.100000000000001" customHeight="1" x14ac:dyDescent="0.25">
      <c r="A48" s="33"/>
      <c r="B48" s="31"/>
      <c r="C48" s="33"/>
      <c r="D48" s="156" t="s">
        <v>6</v>
      </c>
      <c r="E48" s="174"/>
      <c r="F48" s="138">
        <v>200000</v>
      </c>
      <c r="G48" s="148">
        <v>250000</v>
      </c>
      <c r="H48" s="69" t="s">
        <v>148</v>
      </c>
      <c r="I48" s="148">
        <v>211750</v>
      </c>
      <c r="J48" s="73" t="s">
        <v>172</v>
      </c>
    </row>
    <row r="49" spans="1:10" ht="20.100000000000001" customHeight="1" x14ac:dyDescent="0.25">
      <c r="A49" s="33"/>
      <c r="B49" s="31"/>
      <c r="C49" s="33"/>
      <c r="D49" s="25" t="s">
        <v>7</v>
      </c>
      <c r="E49" s="25"/>
      <c r="F49" s="65">
        <v>300000</v>
      </c>
      <c r="G49" s="42">
        <v>350000</v>
      </c>
      <c r="H49" s="41"/>
      <c r="I49" s="61"/>
      <c r="J49" s="43" t="s">
        <v>50</v>
      </c>
    </row>
    <row r="50" spans="1:10" ht="20.100000000000001" customHeight="1" x14ac:dyDescent="0.25">
      <c r="A50" s="33"/>
      <c r="B50" s="31"/>
      <c r="C50" s="33"/>
      <c r="D50" s="24" t="s">
        <v>157</v>
      </c>
      <c r="E50" s="24"/>
      <c r="F50" s="42"/>
      <c r="G50" s="42"/>
      <c r="H50" s="26" t="s">
        <v>158</v>
      </c>
      <c r="I50" s="61">
        <v>198</v>
      </c>
      <c r="J50" s="43"/>
    </row>
    <row r="51" spans="1:10" ht="20.100000000000001" customHeight="1" x14ac:dyDescent="0.25">
      <c r="A51" s="33"/>
      <c r="B51" s="31"/>
      <c r="C51" s="33"/>
      <c r="D51" s="24"/>
      <c r="E51" s="24"/>
      <c r="F51" s="42"/>
      <c r="G51" s="42"/>
      <c r="H51" s="41" t="s">
        <v>160</v>
      </c>
      <c r="I51" s="61">
        <v>118580</v>
      </c>
      <c r="J51" s="43"/>
    </row>
    <row r="52" spans="1:10" ht="20.100000000000001" customHeight="1" x14ac:dyDescent="0.25">
      <c r="A52" s="33"/>
      <c r="B52" s="31"/>
      <c r="C52" s="33"/>
      <c r="D52" s="30"/>
      <c r="E52" s="30"/>
      <c r="F52" s="87"/>
      <c r="G52" s="51"/>
      <c r="H52" s="69" t="s">
        <v>159</v>
      </c>
      <c r="I52" s="70">
        <v>17908</v>
      </c>
      <c r="J52" s="73"/>
    </row>
    <row r="53" spans="1:10" ht="20.100000000000001" customHeight="1" x14ac:dyDescent="0.25">
      <c r="A53" s="33"/>
      <c r="B53" s="31"/>
      <c r="C53" s="33"/>
      <c r="D53" s="30"/>
      <c r="E53" s="30"/>
      <c r="F53" s="87"/>
      <c r="G53" s="51"/>
      <c r="H53" s="130"/>
      <c r="I53" s="150">
        <f>SUM(I49:I52)</f>
        <v>136686</v>
      </c>
      <c r="J53" s="43"/>
    </row>
    <row r="54" spans="1:10" ht="20.100000000000001" customHeight="1" x14ac:dyDescent="0.25">
      <c r="A54" s="33"/>
      <c r="B54" s="31"/>
      <c r="C54" s="33"/>
      <c r="D54" s="24" t="s">
        <v>161</v>
      </c>
      <c r="E54" s="25"/>
      <c r="F54" s="65"/>
      <c r="G54" s="42"/>
      <c r="H54" s="137" t="s">
        <v>163</v>
      </c>
      <c r="I54" s="148">
        <v>74571</v>
      </c>
      <c r="J54" s="166" t="s">
        <v>96</v>
      </c>
    </row>
    <row r="55" spans="1:10" ht="20.100000000000001" customHeight="1" x14ac:dyDescent="0.25">
      <c r="A55" s="33"/>
      <c r="B55" s="31"/>
      <c r="C55" s="33"/>
      <c r="D55" s="156" t="s">
        <v>162</v>
      </c>
      <c r="E55" s="156"/>
      <c r="F55" s="148"/>
      <c r="G55" s="148"/>
      <c r="H55" s="69" t="s">
        <v>164</v>
      </c>
      <c r="I55" s="148">
        <v>59956</v>
      </c>
      <c r="J55" s="166" t="s">
        <v>173</v>
      </c>
    </row>
    <row r="56" spans="1:10" ht="20.100000000000001" customHeight="1" x14ac:dyDescent="0.25">
      <c r="A56" s="33"/>
      <c r="B56" s="31"/>
      <c r="C56" s="33"/>
      <c r="D56" s="13"/>
      <c r="E56" s="102" t="s">
        <v>28</v>
      </c>
      <c r="F56" s="103">
        <f>SUM(F9:F49)</f>
        <v>10700000</v>
      </c>
      <c r="G56" s="103">
        <f>SUM(G9:G55)</f>
        <v>9550000</v>
      </c>
      <c r="H56" s="20"/>
      <c r="I56" s="104">
        <f>I55+I54+I53+I48+I47+I41+I33+I32+I25+I20+I19+I16+I9</f>
        <v>3581891</v>
      </c>
      <c r="J56" s="20"/>
    </row>
    <row r="57" spans="1:10" ht="20.100000000000001" customHeight="1" thickBot="1" x14ac:dyDescent="0.3">
      <c r="A57" s="105"/>
      <c r="B57" s="106"/>
      <c r="C57" s="105"/>
      <c r="D57" s="107"/>
      <c r="E57" s="108"/>
      <c r="F57" s="146"/>
      <c r="G57" s="146"/>
      <c r="H57" s="101"/>
      <c r="I57" s="207"/>
      <c r="J57" s="101"/>
    </row>
    <row r="58" spans="1:10" ht="20.100000000000001" customHeight="1" x14ac:dyDescent="0.25">
      <c r="A58" s="33" t="s">
        <v>138</v>
      </c>
      <c r="B58" s="31"/>
      <c r="C58" s="33"/>
      <c r="D58" s="24" t="s">
        <v>140</v>
      </c>
      <c r="E58" s="152"/>
      <c r="F58" s="204">
        <v>0</v>
      </c>
      <c r="G58" s="204">
        <v>91000</v>
      </c>
      <c r="H58" s="130" t="s">
        <v>141</v>
      </c>
      <c r="I58" s="186">
        <v>90054</v>
      </c>
      <c r="J58" s="167" t="s">
        <v>72</v>
      </c>
    </row>
    <row r="59" spans="1:10" ht="20.100000000000001" customHeight="1" x14ac:dyDescent="0.25">
      <c r="A59" s="33" t="s">
        <v>139</v>
      </c>
      <c r="B59" s="31"/>
      <c r="C59" s="33"/>
      <c r="D59" s="13"/>
      <c r="E59" s="102"/>
      <c r="F59" s="103"/>
      <c r="G59" s="103"/>
      <c r="H59" s="130"/>
      <c r="I59" s="206"/>
      <c r="J59" s="132"/>
    </row>
    <row r="60" spans="1:10" ht="20.100000000000001" customHeight="1" thickBot="1" x14ac:dyDescent="0.3">
      <c r="A60" s="105"/>
      <c r="B60" s="106"/>
      <c r="C60" s="105"/>
      <c r="D60" s="107"/>
      <c r="E60" s="107"/>
      <c r="F60" s="205">
        <f>SUM(F58:F59)</f>
        <v>0</v>
      </c>
      <c r="G60" s="205">
        <f>SUM(G58:G59)</f>
        <v>91000</v>
      </c>
      <c r="H60" s="101"/>
      <c r="I60" s="154">
        <f>I58</f>
        <v>90054</v>
      </c>
      <c r="J60" s="101"/>
    </row>
    <row r="61" spans="1:10" ht="20.100000000000001" customHeight="1" x14ac:dyDescent="0.25">
      <c r="A61" s="121" t="s">
        <v>8</v>
      </c>
      <c r="B61" s="33"/>
      <c r="C61" s="33"/>
      <c r="D61" s="24" t="s">
        <v>9</v>
      </c>
      <c r="E61" s="24"/>
      <c r="F61" s="42">
        <v>2400000</v>
      </c>
      <c r="G61" s="42">
        <v>1400000</v>
      </c>
      <c r="H61" s="26" t="s">
        <v>35</v>
      </c>
      <c r="I61" s="61">
        <v>545</v>
      </c>
      <c r="J61" s="43" t="s">
        <v>60</v>
      </c>
    </row>
    <row r="62" spans="1:10" ht="20.100000000000001" customHeight="1" x14ac:dyDescent="0.25">
      <c r="A62" s="121"/>
      <c r="B62" s="33"/>
      <c r="C62" s="33"/>
      <c r="D62" s="27"/>
      <c r="E62" s="27"/>
      <c r="F62" s="51"/>
      <c r="G62" s="51"/>
      <c r="H62" s="69" t="s">
        <v>115</v>
      </c>
      <c r="I62" s="228">
        <v>965580</v>
      </c>
      <c r="J62" s="171" t="s">
        <v>151</v>
      </c>
    </row>
    <row r="63" spans="1:10" ht="20.100000000000001" customHeight="1" x14ac:dyDescent="0.25">
      <c r="A63" s="121"/>
      <c r="B63" s="33"/>
      <c r="C63" s="33"/>
      <c r="D63" s="27"/>
      <c r="E63" s="27"/>
      <c r="F63" s="51"/>
      <c r="G63" s="51"/>
      <c r="H63" s="69"/>
      <c r="I63" s="70"/>
      <c r="J63" s="227" t="s">
        <v>174</v>
      </c>
    </row>
    <row r="64" spans="1:10" ht="20.100000000000001" customHeight="1" x14ac:dyDescent="0.25">
      <c r="A64" s="31"/>
      <c r="B64" s="33"/>
      <c r="C64" s="33"/>
      <c r="D64" s="67"/>
      <c r="E64" s="67"/>
      <c r="F64" s="85"/>
      <c r="G64" s="85"/>
      <c r="H64" s="69" t="s">
        <v>116</v>
      </c>
      <c r="I64" s="70">
        <v>3824</v>
      </c>
      <c r="J64" s="71"/>
    </row>
    <row r="65" spans="1:10" ht="20.100000000000001" customHeight="1" x14ac:dyDescent="0.25">
      <c r="A65" s="33"/>
      <c r="B65" s="33"/>
      <c r="C65" s="33"/>
      <c r="D65" s="13" t="s">
        <v>10</v>
      </c>
      <c r="E65" s="11"/>
      <c r="F65" s="44">
        <v>100000</v>
      </c>
      <c r="G65" s="44">
        <v>100000</v>
      </c>
      <c r="I65" s="12"/>
    </row>
    <row r="66" spans="1:10" ht="20.100000000000001" customHeight="1" x14ac:dyDescent="0.25">
      <c r="A66" s="34"/>
      <c r="B66" s="34"/>
      <c r="C66" s="34"/>
      <c r="D66" s="16"/>
      <c r="E66" s="19" t="s">
        <v>29</v>
      </c>
      <c r="F66" s="66">
        <f>SUM(F61:F65)</f>
        <v>2500000</v>
      </c>
      <c r="G66" s="66">
        <f>SUM(G61:G65)</f>
        <v>1500000</v>
      </c>
      <c r="I66" s="63">
        <f>SUM(I61:I65)</f>
        <v>969949</v>
      </c>
      <c r="J66" s="29"/>
    </row>
    <row r="67" spans="1:10" ht="20.100000000000001" customHeight="1" thickBot="1" x14ac:dyDescent="0.3">
      <c r="A67" s="106"/>
      <c r="B67" s="98"/>
      <c r="C67" s="98"/>
      <c r="D67" s="113"/>
      <c r="E67" s="113"/>
      <c r="F67" s="100"/>
      <c r="G67" s="100"/>
      <c r="H67" s="101"/>
      <c r="I67" s="100"/>
      <c r="J67" s="101"/>
    </row>
    <row r="68" spans="1:10" ht="20.100000000000001" customHeight="1" x14ac:dyDescent="0.25">
      <c r="A68" s="121" t="s">
        <v>11</v>
      </c>
      <c r="B68" s="122"/>
      <c r="C68" s="34"/>
      <c r="D68" s="45" t="s">
        <v>12</v>
      </c>
      <c r="E68" s="45"/>
      <c r="F68" s="42">
        <v>14000000</v>
      </c>
      <c r="G68" s="61">
        <v>500000</v>
      </c>
      <c r="H68" s="26" t="s">
        <v>149</v>
      </c>
      <c r="I68" s="42">
        <v>87120</v>
      </c>
      <c r="J68" s="43" t="s">
        <v>179</v>
      </c>
    </row>
    <row r="69" spans="1:10" ht="20.100000000000001" customHeight="1" x14ac:dyDescent="0.25">
      <c r="A69" s="121"/>
      <c r="B69" s="122"/>
      <c r="C69" s="34"/>
      <c r="D69" s="45"/>
      <c r="E69" s="45"/>
      <c r="F69" s="42"/>
      <c r="G69" s="61"/>
      <c r="H69" s="26" t="s">
        <v>150</v>
      </c>
      <c r="I69" s="42"/>
      <c r="J69" s="229" t="s">
        <v>175</v>
      </c>
    </row>
    <row r="70" spans="1:10" ht="20.100000000000001" customHeight="1" x14ac:dyDescent="0.25">
      <c r="A70" s="122"/>
      <c r="B70" s="122"/>
      <c r="C70" s="34"/>
      <c r="D70" s="45" t="s">
        <v>7</v>
      </c>
      <c r="E70" s="45"/>
      <c r="F70" s="12">
        <v>100000</v>
      </c>
      <c r="G70" s="12">
        <v>100000</v>
      </c>
      <c r="I70" s="12"/>
      <c r="J70" s="57" t="s">
        <v>66</v>
      </c>
    </row>
    <row r="71" spans="1:10" ht="20.100000000000001" customHeight="1" x14ac:dyDescent="0.25">
      <c r="A71" s="123"/>
      <c r="B71" s="123"/>
      <c r="C71" s="35"/>
      <c r="D71" s="17"/>
      <c r="E71" s="19" t="s">
        <v>13</v>
      </c>
      <c r="F71" s="66">
        <f>SUM(F68:F70)</f>
        <v>14100000</v>
      </c>
      <c r="G71" s="66">
        <f>SUM(G68:G70)</f>
        <v>600000</v>
      </c>
      <c r="I71" s="203">
        <f>SUM(I68:I70)</f>
        <v>87120</v>
      </c>
      <c r="J71" s="54" t="s">
        <v>58</v>
      </c>
    </row>
    <row r="72" spans="1:10" ht="20.100000000000001" customHeight="1" thickBot="1" x14ac:dyDescent="0.3">
      <c r="A72" s="124"/>
      <c r="B72" s="124"/>
      <c r="C72" s="98"/>
      <c r="D72" s="99"/>
      <c r="E72" s="99"/>
      <c r="F72" s="100"/>
      <c r="G72" s="100"/>
      <c r="H72" s="101"/>
      <c r="I72" s="100"/>
      <c r="J72" s="101"/>
    </row>
    <row r="73" spans="1:10" ht="20.100000000000001" customHeight="1" x14ac:dyDescent="0.25">
      <c r="A73" s="123" t="s">
        <v>14</v>
      </c>
      <c r="B73" s="123"/>
      <c r="C73" s="35"/>
      <c r="D73" s="24" t="s">
        <v>34</v>
      </c>
      <c r="E73" s="25"/>
      <c r="F73" s="47">
        <v>2300000</v>
      </c>
      <c r="G73" s="42">
        <v>2300000</v>
      </c>
      <c r="H73" s="26" t="s">
        <v>42</v>
      </c>
      <c r="I73" s="61">
        <v>1755</v>
      </c>
      <c r="J73" s="43" t="s">
        <v>47</v>
      </c>
    </row>
    <row r="74" spans="1:10" ht="20.100000000000001" customHeight="1" x14ac:dyDescent="0.25">
      <c r="A74" s="123"/>
      <c r="B74" s="123"/>
      <c r="C74" s="35"/>
      <c r="D74" s="27"/>
      <c r="E74" s="30"/>
      <c r="F74" s="64"/>
      <c r="G74" s="28"/>
      <c r="H74" s="26" t="s">
        <v>75</v>
      </c>
      <c r="I74" s="61">
        <v>303</v>
      </c>
      <c r="J74" s="43" t="s">
        <v>91</v>
      </c>
    </row>
    <row r="75" spans="1:10" ht="20.100000000000001" customHeight="1" x14ac:dyDescent="0.25">
      <c r="A75" s="123"/>
      <c r="B75" s="123"/>
      <c r="C75" s="35"/>
      <c r="D75" s="17"/>
      <c r="E75" s="18"/>
      <c r="F75" s="19"/>
      <c r="G75" s="12"/>
      <c r="H75" s="26" t="s">
        <v>118</v>
      </c>
      <c r="I75" s="61">
        <v>1679843</v>
      </c>
      <c r="J75" s="172" t="s">
        <v>117</v>
      </c>
    </row>
    <row r="76" spans="1:10" ht="20.100000000000001" customHeight="1" x14ac:dyDescent="0.25">
      <c r="A76" s="123"/>
      <c r="B76" s="123"/>
      <c r="C76" s="35"/>
      <c r="D76" s="95"/>
      <c r="E76" s="96"/>
      <c r="F76" s="97"/>
      <c r="G76" s="75"/>
      <c r="H76" s="69" t="s">
        <v>41</v>
      </c>
      <c r="I76" s="70">
        <v>35250</v>
      </c>
      <c r="J76" s="71"/>
    </row>
    <row r="77" spans="1:10" ht="20.100000000000001" customHeight="1" x14ac:dyDescent="0.25">
      <c r="A77" s="125"/>
      <c r="B77" s="123"/>
      <c r="C77" s="35"/>
      <c r="D77" s="15" t="s">
        <v>7</v>
      </c>
      <c r="E77" s="18"/>
      <c r="F77" s="12">
        <v>100000</v>
      </c>
      <c r="G77" s="12">
        <v>100000</v>
      </c>
      <c r="I77" s="175"/>
    </row>
    <row r="78" spans="1:10" ht="20.100000000000001" customHeight="1" x14ac:dyDescent="0.25">
      <c r="A78" s="125"/>
      <c r="B78" s="123"/>
      <c r="C78" s="35"/>
      <c r="D78" s="18"/>
      <c r="E78" s="19" t="s">
        <v>13</v>
      </c>
      <c r="F78" s="91">
        <f>SUM(F73:F77)</f>
        <v>2400000</v>
      </c>
      <c r="G78" s="91">
        <f>SUM(G73:G77)</f>
        <v>2400000</v>
      </c>
      <c r="H78" s="93"/>
      <c r="I78" s="91">
        <f>SUM(I73:I77)</f>
        <v>1717151</v>
      </c>
    </row>
    <row r="79" spans="1:10" ht="20.100000000000001" customHeight="1" thickBot="1" x14ac:dyDescent="0.3">
      <c r="A79" s="126"/>
      <c r="B79" s="124"/>
      <c r="C79" s="98"/>
      <c r="D79" s="99"/>
      <c r="E79" s="108"/>
      <c r="F79" s="146"/>
      <c r="G79" s="146"/>
      <c r="H79" s="188"/>
      <c r="I79" s="146"/>
      <c r="J79" s="101"/>
    </row>
    <row r="80" spans="1:10" ht="20.100000000000001" customHeight="1" x14ac:dyDescent="0.25">
      <c r="A80" s="125" t="s">
        <v>124</v>
      </c>
      <c r="B80" s="123"/>
      <c r="C80" s="35"/>
      <c r="D80" s="24" t="s">
        <v>125</v>
      </c>
      <c r="E80" s="39"/>
      <c r="F80" s="191">
        <v>0</v>
      </c>
      <c r="G80" s="191">
        <v>150000</v>
      </c>
      <c r="H80" s="190" t="s">
        <v>190</v>
      </c>
      <c r="I80" s="192">
        <v>45195</v>
      </c>
    </row>
    <row r="81" spans="1:10" ht="20.100000000000001" customHeight="1" x14ac:dyDescent="0.25">
      <c r="A81" s="125"/>
      <c r="B81" s="123"/>
      <c r="C81" s="35"/>
      <c r="D81" s="18"/>
      <c r="E81" s="19"/>
      <c r="F81" s="202"/>
      <c r="G81" s="202"/>
      <c r="H81" s="193" t="s">
        <v>191</v>
      </c>
      <c r="I81" s="194">
        <v>79530</v>
      </c>
    </row>
    <row r="82" spans="1:10" ht="20.100000000000001" customHeight="1" x14ac:dyDescent="0.25">
      <c r="A82" s="125"/>
      <c r="B82" s="123"/>
      <c r="C82" s="35"/>
      <c r="D82" s="18"/>
      <c r="E82" s="19"/>
      <c r="F82" s="202"/>
      <c r="G82" s="202"/>
      <c r="H82" s="189"/>
      <c r="I82" s="191">
        <f>SUM(I80:I81)</f>
        <v>124725</v>
      </c>
      <c r="J82" s="172" t="s">
        <v>76</v>
      </c>
    </row>
    <row r="83" spans="1:10" ht="20.100000000000001" customHeight="1" x14ac:dyDescent="0.25">
      <c r="A83" s="125"/>
      <c r="B83" s="123"/>
      <c r="C83" s="35"/>
      <c r="D83" s="25" t="s">
        <v>126</v>
      </c>
      <c r="E83" s="39"/>
      <c r="F83" s="191">
        <v>0</v>
      </c>
      <c r="G83" s="191">
        <v>150000</v>
      </c>
      <c r="H83" s="190" t="s">
        <v>192</v>
      </c>
      <c r="I83" s="191">
        <v>138545</v>
      </c>
      <c r="J83" s="43" t="s">
        <v>176</v>
      </c>
    </row>
    <row r="84" spans="1:10" ht="20.100000000000001" customHeight="1" thickBot="1" x14ac:dyDescent="0.3">
      <c r="A84" s="126"/>
      <c r="B84" s="124"/>
      <c r="C84" s="98"/>
      <c r="D84" s="99" t="s">
        <v>135</v>
      </c>
      <c r="E84" s="99"/>
      <c r="F84" s="101"/>
      <c r="G84" s="201">
        <v>300000</v>
      </c>
      <c r="H84" s="101"/>
      <c r="I84" s="201">
        <f>SUM(I82:I83)</f>
        <v>263270</v>
      </c>
      <c r="J84" s="224" t="s">
        <v>177</v>
      </c>
    </row>
    <row r="85" spans="1:10" ht="20.100000000000001" customHeight="1" x14ac:dyDescent="0.25">
      <c r="A85" s="125" t="s">
        <v>15</v>
      </c>
      <c r="B85" s="123"/>
      <c r="C85" s="35"/>
      <c r="D85" s="24" t="s">
        <v>16</v>
      </c>
      <c r="E85" s="25"/>
      <c r="F85" s="42">
        <v>1700000</v>
      </c>
      <c r="G85" s="39">
        <v>1700000</v>
      </c>
      <c r="H85" s="26" t="s">
        <v>63</v>
      </c>
      <c r="I85" s="61">
        <v>1574276</v>
      </c>
      <c r="J85" s="46" t="s">
        <v>50</v>
      </c>
    </row>
    <row r="86" spans="1:10" ht="20.100000000000001" customHeight="1" x14ac:dyDescent="0.25">
      <c r="A86" s="125"/>
      <c r="B86" s="123"/>
      <c r="C86" s="35"/>
      <c r="D86" s="27"/>
      <c r="E86" s="30"/>
      <c r="F86" s="51"/>
      <c r="G86" s="64"/>
      <c r="H86" s="41" t="s">
        <v>64</v>
      </c>
      <c r="I86" s="65">
        <v>-143259</v>
      </c>
      <c r="J86" s="164" t="s">
        <v>72</v>
      </c>
    </row>
    <row r="87" spans="1:10" ht="20.100000000000001" customHeight="1" x14ac:dyDescent="0.25">
      <c r="A87" s="125"/>
      <c r="B87" s="123"/>
      <c r="C87" s="35"/>
      <c r="D87" s="27"/>
      <c r="E87" s="30"/>
      <c r="F87" s="51"/>
      <c r="G87" s="64"/>
      <c r="H87" s="41" t="s">
        <v>71</v>
      </c>
      <c r="I87" s="65">
        <v>13310</v>
      </c>
      <c r="J87" s="163" t="s">
        <v>95</v>
      </c>
    </row>
    <row r="88" spans="1:10" ht="20.100000000000001" customHeight="1" x14ac:dyDescent="0.25">
      <c r="A88" s="125"/>
      <c r="B88" s="123"/>
      <c r="C88" s="35"/>
      <c r="D88" s="27"/>
      <c r="E88" s="30"/>
      <c r="F88" s="51"/>
      <c r="G88" s="64"/>
      <c r="H88" s="137" t="s">
        <v>77</v>
      </c>
      <c r="I88" s="138">
        <v>9800</v>
      </c>
      <c r="J88" s="46"/>
    </row>
    <row r="89" spans="1:10" ht="20.100000000000001" customHeight="1" x14ac:dyDescent="0.25">
      <c r="A89" s="125"/>
      <c r="B89" s="123"/>
      <c r="C89" s="35"/>
      <c r="D89" s="67"/>
      <c r="E89" s="81"/>
      <c r="F89" s="85"/>
      <c r="G89" s="136"/>
      <c r="H89" s="149" t="s">
        <v>94</v>
      </c>
      <c r="I89" s="148">
        <f>SUM(I85:I88)</f>
        <v>1454127</v>
      </c>
      <c r="J89" s="139"/>
    </row>
    <row r="90" spans="1:10" ht="20.100000000000001" customHeight="1" x14ac:dyDescent="0.25">
      <c r="A90" s="125"/>
      <c r="B90" s="123"/>
      <c r="C90" s="35"/>
      <c r="D90" s="24" t="s">
        <v>80</v>
      </c>
      <c r="E90" s="25"/>
      <c r="F90" s="42">
        <v>650000</v>
      </c>
      <c r="G90" s="61">
        <v>650000</v>
      </c>
      <c r="H90" s="26" t="s">
        <v>81</v>
      </c>
      <c r="I90" s="42">
        <v>440390</v>
      </c>
      <c r="J90" s="165" t="s">
        <v>76</v>
      </c>
    </row>
    <row r="91" spans="1:10" ht="20.100000000000001" customHeight="1" x14ac:dyDescent="0.25">
      <c r="A91" s="125"/>
      <c r="B91" s="123"/>
      <c r="C91" s="35"/>
      <c r="D91" s="24" t="s">
        <v>86</v>
      </c>
      <c r="E91" s="25"/>
      <c r="F91" s="151"/>
      <c r="G91" s="152"/>
      <c r="H91" s="130" t="s">
        <v>85</v>
      </c>
      <c r="I91" s="150">
        <v>36300</v>
      </c>
      <c r="J91" s="20" t="s">
        <v>178</v>
      </c>
    </row>
    <row r="92" spans="1:10" ht="20.100000000000001" customHeight="1" x14ac:dyDescent="0.25">
      <c r="A92" s="125"/>
      <c r="B92" s="123"/>
      <c r="C92" s="35"/>
      <c r="D92" s="24"/>
      <c r="E92" s="25"/>
      <c r="F92" s="151"/>
      <c r="G92" s="152"/>
      <c r="H92" s="130" t="s">
        <v>87</v>
      </c>
      <c r="I92" s="150">
        <v>66550</v>
      </c>
      <c r="J92" s="20" t="s">
        <v>179</v>
      </c>
    </row>
    <row r="93" spans="1:10" ht="20.100000000000001" customHeight="1" x14ac:dyDescent="0.25">
      <c r="A93" s="125"/>
      <c r="B93" s="123"/>
      <c r="C93" s="35"/>
      <c r="D93" s="74"/>
      <c r="E93" s="140"/>
      <c r="F93" s="141"/>
      <c r="G93" s="97"/>
      <c r="H93" s="69" t="s">
        <v>180</v>
      </c>
      <c r="I93" s="148">
        <v>35090</v>
      </c>
      <c r="J93" s="71" t="s">
        <v>181</v>
      </c>
    </row>
    <row r="94" spans="1:10" ht="20.100000000000001" customHeight="1" x14ac:dyDescent="0.25">
      <c r="A94" s="125"/>
      <c r="B94" s="123"/>
      <c r="C94" s="35"/>
      <c r="D94" s="52" t="s">
        <v>43</v>
      </c>
      <c r="E94" s="53"/>
      <c r="F94" s="42">
        <v>500000</v>
      </c>
      <c r="G94" s="65">
        <v>500000</v>
      </c>
      <c r="H94" s="41" t="s">
        <v>46</v>
      </c>
      <c r="I94" s="65">
        <v>1800</v>
      </c>
      <c r="J94" s="43" t="s">
        <v>53</v>
      </c>
    </row>
    <row r="95" spans="1:10" ht="20.100000000000001" customHeight="1" x14ac:dyDescent="0.25">
      <c r="A95" s="123"/>
      <c r="B95" s="123"/>
      <c r="C95" s="35"/>
      <c r="D95" s="27"/>
      <c r="E95" s="27"/>
      <c r="F95" s="58"/>
      <c r="G95" s="94"/>
      <c r="H95" s="26" t="s">
        <v>44</v>
      </c>
      <c r="I95" s="61">
        <v>24400</v>
      </c>
      <c r="J95" s="29"/>
    </row>
    <row r="96" spans="1:10" ht="20.100000000000001" customHeight="1" x14ac:dyDescent="0.25">
      <c r="A96" s="123"/>
      <c r="B96" s="123"/>
      <c r="C96" s="35"/>
      <c r="D96" s="27"/>
      <c r="E96" s="27"/>
      <c r="F96" s="58"/>
      <c r="G96" s="94"/>
      <c r="H96" s="69" t="s">
        <v>89</v>
      </c>
      <c r="I96" s="70">
        <v>7800</v>
      </c>
      <c r="J96" s="29"/>
    </row>
    <row r="97" spans="1:10" ht="20.100000000000001" customHeight="1" x14ac:dyDescent="0.25">
      <c r="A97" s="123"/>
      <c r="B97" s="123"/>
      <c r="C97" s="35"/>
      <c r="D97" s="27"/>
      <c r="E97" s="27"/>
      <c r="F97" s="58"/>
      <c r="G97" s="94"/>
      <c r="H97" s="26"/>
      <c r="I97" s="42">
        <f>SUM(I94:I96)</f>
        <v>34000</v>
      </c>
      <c r="J97" s="29"/>
    </row>
    <row r="98" spans="1:10" ht="20.100000000000001" customHeight="1" x14ac:dyDescent="0.25">
      <c r="A98" s="123"/>
      <c r="B98" s="123"/>
      <c r="C98" s="35"/>
      <c r="D98" s="76" t="s">
        <v>120</v>
      </c>
      <c r="E98" s="179"/>
      <c r="F98" s="78">
        <v>0</v>
      </c>
      <c r="G98" s="180">
        <v>50000</v>
      </c>
      <c r="H98" s="79" t="s">
        <v>121</v>
      </c>
      <c r="I98" s="181">
        <v>48400</v>
      </c>
      <c r="J98" s="29"/>
    </row>
    <row r="99" spans="1:10" ht="20.100000000000001" customHeight="1" x14ac:dyDescent="0.25">
      <c r="A99" s="123"/>
      <c r="B99" s="123"/>
      <c r="C99" s="35"/>
      <c r="D99" s="177"/>
      <c r="E99" s="102" t="s">
        <v>17</v>
      </c>
      <c r="F99" s="178">
        <f>SUM(F85:F98)</f>
        <v>2850000</v>
      </c>
      <c r="G99" s="103">
        <f>SUM(G85:G98)</f>
        <v>2900000</v>
      </c>
      <c r="H99" s="20"/>
      <c r="I99" s="182">
        <f>I98+I97+I93+I91+I90+I89</f>
        <v>2048307</v>
      </c>
      <c r="J99" s="20"/>
    </row>
    <row r="100" spans="1:10" ht="20.100000000000001" customHeight="1" thickBot="1" x14ac:dyDescent="0.3">
      <c r="A100" s="124"/>
      <c r="B100" s="124"/>
      <c r="C100" s="98"/>
      <c r="D100" s="114"/>
      <c r="E100" s="108"/>
      <c r="F100" s="145"/>
      <c r="G100" s="146"/>
      <c r="H100" s="101"/>
      <c r="I100" s="115"/>
      <c r="J100" s="101"/>
    </row>
    <row r="101" spans="1:10" ht="20.100000000000001" customHeight="1" x14ac:dyDescent="0.25">
      <c r="A101" s="123" t="s">
        <v>18</v>
      </c>
      <c r="B101" s="123"/>
      <c r="C101" s="35"/>
      <c r="D101" s="24" t="s">
        <v>19</v>
      </c>
      <c r="E101" s="25"/>
      <c r="F101" s="42">
        <v>1000000</v>
      </c>
      <c r="G101" s="61">
        <v>1000000</v>
      </c>
      <c r="H101" s="26" t="s">
        <v>32</v>
      </c>
      <c r="I101" s="61">
        <v>300080</v>
      </c>
      <c r="J101" s="43" t="s">
        <v>50</v>
      </c>
    </row>
    <row r="102" spans="1:10" ht="20.100000000000001" customHeight="1" x14ac:dyDescent="0.25">
      <c r="A102" s="123"/>
      <c r="B102" s="123"/>
      <c r="C102" s="35"/>
      <c r="D102" s="27"/>
      <c r="E102" s="30"/>
      <c r="F102" s="28"/>
      <c r="G102" s="28"/>
      <c r="H102" s="40" t="s">
        <v>36</v>
      </c>
      <c r="I102" s="61">
        <v>109563</v>
      </c>
      <c r="J102" t="s">
        <v>98</v>
      </c>
    </row>
    <row r="103" spans="1:10" ht="20.100000000000001" customHeight="1" x14ac:dyDescent="0.25">
      <c r="A103" s="123"/>
      <c r="B103" s="123"/>
      <c r="C103" s="35"/>
      <c r="D103" s="27"/>
      <c r="E103" s="30"/>
      <c r="F103" s="28"/>
      <c r="G103" s="28"/>
      <c r="H103" s="40" t="s">
        <v>37</v>
      </c>
      <c r="I103" s="61">
        <v>106537</v>
      </c>
      <c r="J103" t="s">
        <v>99</v>
      </c>
    </row>
    <row r="104" spans="1:10" ht="20.100000000000001" customHeight="1" x14ac:dyDescent="0.25">
      <c r="A104" s="123"/>
      <c r="B104" s="123"/>
      <c r="C104" s="35"/>
      <c r="D104" s="27"/>
      <c r="E104" s="30"/>
      <c r="F104" s="28"/>
      <c r="G104" s="28"/>
      <c r="H104" s="40" t="s">
        <v>82</v>
      </c>
      <c r="I104" s="61">
        <v>63000</v>
      </c>
    </row>
    <row r="105" spans="1:10" ht="20.100000000000001" customHeight="1" x14ac:dyDescent="0.25">
      <c r="A105" s="123"/>
      <c r="B105" s="123"/>
      <c r="C105" s="35"/>
      <c r="D105" s="27"/>
      <c r="E105" s="30"/>
      <c r="F105" s="28"/>
      <c r="G105" s="28"/>
      <c r="H105" s="149" t="s">
        <v>84</v>
      </c>
      <c r="I105" s="70">
        <v>119986</v>
      </c>
    </row>
    <row r="106" spans="1:10" ht="20.100000000000001" customHeight="1" x14ac:dyDescent="0.25">
      <c r="A106" s="123"/>
      <c r="B106" s="123"/>
      <c r="C106" s="35"/>
      <c r="D106" s="27"/>
      <c r="E106" s="30"/>
      <c r="F106" s="28"/>
      <c r="G106" s="28"/>
      <c r="H106" s="153"/>
      <c r="I106" s="51">
        <f>SUM(I101:I105)</f>
        <v>699166</v>
      </c>
    </row>
    <row r="107" spans="1:10" ht="20.100000000000001" customHeight="1" x14ac:dyDescent="0.25">
      <c r="A107" s="123"/>
      <c r="B107" s="123"/>
      <c r="C107" s="35"/>
      <c r="D107" s="24" t="s">
        <v>20</v>
      </c>
      <c r="E107" s="25"/>
      <c r="F107" s="42">
        <v>500000</v>
      </c>
      <c r="G107" s="61">
        <v>500000</v>
      </c>
      <c r="H107" s="40" t="s">
        <v>127</v>
      </c>
      <c r="I107" s="61"/>
      <c r="J107" s="43" t="s">
        <v>50</v>
      </c>
    </row>
    <row r="108" spans="1:10" ht="20.100000000000001" customHeight="1" x14ac:dyDescent="0.25">
      <c r="A108" s="123"/>
      <c r="B108" s="123"/>
      <c r="C108" s="35"/>
      <c r="D108" s="27"/>
      <c r="E108" s="30"/>
      <c r="F108" s="51"/>
      <c r="G108" s="28"/>
      <c r="H108" s="41" t="s">
        <v>128</v>
      </c>
      <c r="I108" s="65">
        <v>5950</v>
      </c>
      <c r="J108" s="29"/>
    </row>
    <row r="109" spans="1:10" ht="20.100000000000001" customHeight="1" x14ac:dyDescent="0.25">
      <c r="A109" s="123"/>
      <c r="B109" s="123"/>
      <c r="C109" s="35"/>
      <c r="D109" s="27"/>
      <c r="E109" s="30"/>
      <c r="F109" s="51"/>
      <c r="G109" s="28"/>
      <c r="H109" s="225" t="s">
        <v>129</v>
      </c>
      <c r="I109" s="157">
        <v>453104</v>
      </c>
      <c r="J109" s="43" t="s">
        <v>182</v>
      </c>
    </row>
    <row r="110" spans="1:10" ht="20.100000000000001" customHeight="1" x14ac:dyDescent="0.25">
      <c r="A110" s="123"/>
      <c r="B110" s="123"/>
      <c r="C110" s="35"/>
      <c r="D110" s="27"/>
      <c r="E110" s="30"/>
      <c r="F110" s="51"/>
      <c r="G110" s="28"/>
      <c r="H110" s="137" t="s">
        <v>183</v>
      </c>
      <c r="I110" s="138"/>
      <c r="J110" s="43" t="s">
        <v>184</v>
      </c>
    </row>
    <row r="111" spans="1:10" ht="20.100000000000001" customHeight="1" x14ac:dyDescent="0.25">
      <c r="A111" s="123"/>
      <c r="B111" s="123"/>
      <c r="C111" s="35"/>
      <c r="D111" s="27"/>
      <c r="E111" s="30"/>
      <c r="F111" s="51"/>
      <c r="G111" s="28"/>
      <c r="H111" s="41"/>
      <c r="I111" s="42">
        <f>SUM(I108:I110)</f>
        <v>459054</v>
      </c>
      <c r="J111" s="29"/>
    </row>
    <row r="112" spans="1:10" ht="20.100000000000001" customHeight="1" x14ac:dyDescent="0.25">
      <c r="A112" s="123"/>
      <c r="B112" s="123"/>
      <c r="C112" s="35"/>
      <c r="D112" s="24" t="s">
        <v>21</v>
      </c>
      <c r="E112" s="24"/>
      <c r="F112" s="61">
        <v>3500000</v>
      </c>
      <c r="G112" s="61">
        <v>3500000</v>
      </c>
      <c r="H112" s="40" t="s">
        <v>83</v>
      </c>
      <c r="I112" s="42">
        <v>2704600</v>
      </c>
    </row>
    <row r="113" spans="1:12" ht="20.100000000000001" customHeight="1" x14ac:dyDescent="0.25">
      <c r="A113" s="36"/>
      <c r="B113" s="37"/>
      <c r="C113" s="36"/>
      <c r="D113" s="20"/>
      <c r="E113" s="19" t="s">
        <v>22</v>
      </c>
      <c r="F113" s="208">
        <f>SUM(F101:F112)</f>
        <v>5000000</v>
      </c>
      <c r="G113" s="208">
        <f>SUM(G101:G112)</f>
        <v>5000000</v>
      </c>
      <c r="I113" s="175">
        <f>SUM(I101:I112)</f>
        <v>5021040</v>
      </c>
      <c r="J113" s="195" t="s">
        <v>130</v>
      </c>
    </row>
    <row r="114" spans="1:12" ht="20.100000000000001" customHeight="1" thickBot="1" x14ac:dyDescent="0.3">
      <c r="A114" s="116"/>
      <c r="B114" s="116"/>
      <c r="C114" s="116"/>
      <c r="D114" s="101"/>
      <c r="E114" s="101"/>
      <c r="F114" s="100"/>
      <c r="G114" s="100"/>
      <c r="H114" s="101"/>
      <c r="I114" s="100"/>
      <c r="J114" s="101"/>
    </row>
    <row r="115" spans="1:12" ht="20.100000000000001" customHeight="1" x14ac:dyDescent="0.25">
      <c r="A115" s="209" t="s">
        <v>142</v>
      </c>
      <c r="B115" s="36"/>
      <c r="C115" s="36"/>
      <c r="D115" s="211" t="s">
        <v>143</v>
      </c>
      <c r="E115" s="130"/>
      <c r="F115" s="210">
        <v>550000</v>
      </c>
      <c r="G115" s="210">
        <v>550000</v>
      </c>
      <c r="H115" s="49" t="s">
        <v>154</v>
      </c>
      <c r="I115" s="150">
        <v>91324</v>
      </c>
      <c r="J115" s="213" t="s">
        <v>144</v>
      </c>
    </row>
    <row r="116" spans="1:12" ht="20.100000000000001" customHeight="1" thickBot="1" x14ac:dyDescent="0.3">
      <c r="A116" s="216"/>
      <c r="B116" s="217"/>
      <c r="C116" s="217"/>
      <c r="D116" s="218"/>
      <c r="E116" s="219"/>
      <c r="F116" s="220"/>
      <c r="G116" s="220"/>
      <c r="H116" s="221"/>
      <c r="I116" s="222"/>
      <c r="J116" s="219"/>
      <c r="K116" s="29"/>
      <c r="L116" s="29"/>
    </row>
    <row r="117" spans="1:12" ht="20.100000000000001" customHeight="1" x14ac:dyDescent="0.25">
      <c r="A117" s="209" t="s">
        <v>152</v>
      </c>
      <c r="B117" s="36"/>
      <c r="C117" s="36"/>
      <c r="D117" s="211" t="s">
        <v>153</v>
      </c>
      <c r="E117" s="130"/>
      <c r="F117" s="210"/>
      <c r="G117" s="210"/>
      <c r="H117" s="49" t="s">
        <v>156</v>
      </c>
      <c r="I117" s="150"/>
      <c r="J117" s="223" t="s">
        <v>155</v>
      </c>
      <c r="K117" s="29"/>
      <c r="L117" s="29"/>
    </row>
    <row r="118" spans="1:12" ht="20.100000000000001" customHeight="1" thickBot="1" x14ac:dyDescent="0.3">
      <c r="A118" s="116"/>
      <c r="B118" s="116"/>
      <c r="C118" s="116"/>
      <c r="D118" s="214"/>
      <c r="E118" s="214"/>
      <c r="F118" s="215"/>
      <c r="G118" s="215"/>
      <c r="H118" s="214" t="s">
        <v>185</v>
      </c>
      <c r="I118" s="215"/>
      <c r="J118" s="101" t="s">
        <v>186</v>
      </c>
    </row>
    <row r="119" spans="1:12" ht="20.100000000000001" customHeight="1" x14ac:dyDescent="0.25">
      <c r="A119" s="127" t="s">
        <v>23</v>
      </c>
      <c r="B119" s="36"/>
      <c r="C119" s="36"/>
      <c r="D119" s="48" t="s">
        <v>145</v>
      </c>
      <c r="E119" s="49"/>
      <c r="F119" s="47">
        <v>142000</v>
      </c>
      <c r="G119" s="39">
        <v>142000</v>
      </c>
      <c r="H119" s="26" t="s">
        <v>100</v>
      </c>
      <c r="I119" s="42">
        <v>41564</v>
      </c>
      <c r="J119" s="43" t="s">
        <v>50</v>
      </c>
    </row>
    <row r="120" spans="1:12" ht="20.100000000000001" customHeight="1" x14ac:dyDescent="0.25">
      <c r="A120" s="38"/>
      <c r="B120" s="38"/>
      <c r="C120" s="38"/>
      <c r="D120" s="48" t="s">
        <v>146</v>
      </c>
      <c r="E120" s="40"/>
      <c r="F120" s="40">
        <v>100000</v>
      </c>
      <c r="G120" s="65">
        <v>550000</v>
      </c>
      <c r="H120" s="26" t="s">
        <v>187</v>
      </c>
      <c r="I120" s="42">
        <v>500000</v>
      </c>
      <c r="J120" s="62" t="s">
        <v>188</v>
      </c>
    </row>
    <row r="121" spans="1:12" ht="20.100000000000001" customHeight="1" thickBot="1" x14ac:dyDescent="0.3">
      <c r="A121" s="116"/>
      <c r="B121" s="116"/>
      <c r="C121" s="116"/>
      <c r="D121" s="117"/>
      <c r="E121" s="118" t="s">
        <v>22</v>
      </c>
      <c r="F121" s="119">
        <f>SUM(F119:F120)</f>
        <v>242000</v>
      </c>
      <c r="G121" s="119">
        <f>SUM(G119:G120)</f>
        <v>692000</v>
      </c>
      <c r="H121" s="101"/>
      <c r="I121" s="201">
        <f>SUM(I119:I120)</f>
        <v>541564</v>
      </c>
      <c r="J121" s="101"/>
    </row>
    <row r="122" spans="1:12" ht="20.100000000000001" customHeight="1" x14ac:dyDescent="0.25">
      <c r="A122" s="128" t="s">
        <v>24</v>
      </c>
      <c r="B122" s="38"/>
      <c r="C122" s="38"/>
      <c r="D122" s="56" t="s">
        <v>51</v>
      </c>
      <c r="E122" s="40"/>
      <c r="F122" s="47">
        <v>100000</v>
      </c>
      <c r="G122" s="39">
        <v>100000</v>
      </c>
      <c r="H122" s="26" t="s">
        <v>52</v>
      </c>
      <c r="I122" s="42">
        <v>49680</v>
      </c>
      <c r="J122" s="43" t="s">
        <v>50</v>
      </c>
    </row>
    <row r="123" spans="1:12" ht="20.100000000000001" customHeight="1" thickBot="1" x14ac:dyDescent="0.3">
      <c r="A123" s="116"/>
      <c r="B123" s="116"/>
      <c r="C123" s="116"/>
      <c r="D123" s="120"/>
      <c r="E123" s="118" t="s">
        <v>25</v>
      </c>
      <c r="F123" s="115">
        <v>100000</v>
      </c>
      <c r="G123" s="115">
        <v>100000</v>
      </c>
      <c r="H123" s="101"/>
      <c r="I123" s="119">
        <f>SUM(I122)</f>
        <v>49680</v>
      </c>
      <c r="J123" s="101"/>
    </row>
    <row r="124" spans="1:12" ht="20.100000000000001" customHeight="1" x14ac:dyDescent="0.25">
      <c r="A124" s="128" t="s">
        <v>26</v>
      </c>
      <c r="B124" s="38"/>
      <c r="C124" s="38"/>
      <c r="D124" s="56" t="s">
        <v>132</v>
      </c>
      <c r="E124" s="40"/>
      <c r="F124" s="14">
        <v>600000</v>
      </c>
      <c r="G124" s="14">
        <v>665000</v>
      </c>
      <c r="I124" s="12"/>
      <c r="J124" s="43" t="s">
        <v>50</v>
      </c>
    </row>
    <row r="125" spans="1:12" x14ac:dyDescent="0.25">
      <c r="D125" s="40" t="s">
        <v>55</v>
      </c>
      <c r="E125" s="26"/>
      <c r="F125" s="61"/>
      <c r="G125" s="61"/>
      <c r="H125" s="198" t="s">
        <v>133</v>
      </c>
      <c r="I125" s="61">
        <v>567974</v>
      </c>
    </row>
    <row r="126" spans="1:12" x14ac:dyDescent="0.25">
      <c r="D126" s="153"/>
      <c r="E126" s="29"/>
      <c r="F126" s="28"/>
      <c r="G126" s="28"/>
      <c r="H126" s="26" t="s">
        <v>134</v>
      </c>
      <c r="I126" s="61">
        <v>64597</v>
      </c>
    </row>
    <row r="127" spans="1:12" ht="15.75" x14ac:dyDescent="0.25">
      <c r="D127" s="153"/>
      <c r="E127" s="29"/>
      <c r="F127" s="28"/>
      <c r="G127" s="28"/>
      <c r="H127" s="26"/>
      <c r="I127" s="199">
        <f>SUM(I125:I126)</f>
        <v>632571</v>
      </c>
    </row>
    <row r="128" spans="1:12" x14ac:dyDescent="0.25">
      <c r="D128" s="40" t="s">
        <v>131</v>
      </c>
      <c r="E128" s="26"/>
      <c r="F128" s="61">
        <v>0</v>
      </c>
      <c r="G128" s="42">
        <v>130000</v>
      </c>
      <c r="H128" s="26" t="s">
        <v>189</v>
      </c>
      <c r="I128" s="61">
        <v>93612</v>
      </c>
      <c r="J128" s="226" t="s">
        <v>72</v>
      </c>
    </row>
    <row r="129" spans="1:10" x14ac:dyDescent="0.25">
      <c r="D129" s="196"/>
      <c r="E129" s="170"/>
      <c r="F129" s="197"/>
      <c r="G129" s="197"/>
      <c r="H129" s="26"/>
      <c r="I129" s="61"/>
    </row>
    <row r="130" spans="1:10" ht="16.5" thickBot="1" x14ac:dyDescent="0.3">
      <c r="A130" s="230"/>
      <c r="B130" s="231"/>
      <c r="C130" s="231"/>
      <c r="D130" s="231"/>
      <c r="E130" s="108" t="s">
        <v>27</v>
      </c>
      <c r="F130" s="115">
        <v>600000</v>
      </c>
      <c r="G130" s="115">
        <f>G128+G124</f>
        <v>795000</v>
      </c>
      <c r="H130" s="101"/>
      <c r="I130" s="200">
        <f>SUM(I127:I129)</f>
        <v>726183</v>
      </c>
      <c r="J130" s="101"/>
    </row>
    <row r="131" spans="1:10" x14ac:dyDescent="0.25">
      <c r="A131" s="60">
        <v>44505</v>
      </c>
      <c r="G131" s="12"/>
    </row>
    <row r="132" spans="1:10" x14ac:dyDescent="0.25">
      <c r="A132" t="s">
        <v>56</v>
      </c>
    </row>
  </sheetData>
  <mergeCells count="1">
    <mergeCell ref="A130:D130"/>
  </mergeCells>
  <pageMargins left="0.7" right="0.7" top="0.78740157499999996" bottom="0.78740157499999996" header="0.3" footer="0.3"/>
  <pageSetup paperSize="8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Mesto Vizovice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Eva</dc:creator>
  <cp:lastModifiedBy>Kubíčková Eva</cp:lastModifiedBy>
  <cp:lastPrinted>2021-11-10T09:33:03Z</cp:lastPrinted>
  <dcterms:created xsi:type="dcterms:W3CDTF">2021-04-30T09:15:38Z</dcterms:created>
  <dcterms:modified xsi:type="dcterms:W3CDTF">2022-04-13T15:07:35Z</dcterms:modified>
</cp:coreProperties>
</file>